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ccgovtnz-my.sharepoint.com/personal/raina_kereama_wcc_govt_nz/Documents/Documents/"/>
    </mc:Choice>
  </mc:AlternateContent>
  <xr:revisionPtr revIDLastSave="2" documentId="8_{6E7839EC-642C-432C-A7FD-E38B993E9E53}" xr6:coauthVersionLast="47" xr6:coauthVersionMax="47" xr10:uidLastSave="{7511FB21-17B5-40A1-9CC5-52F78A33586C}"/>
  <bookViews>
    <workbookView xWindow="-120" yWindow="-120" windowWidth="29040" windowHeight="17640" xr2:uid="{F776A39F-3F6B-46CE-B4D4-45A3D0404F74}"/>
  </bookViews>
  <sheets>
    <sheet name="SoCRE" sheetId="3" r:id="rId1"/>
    <sheet name="SoFP" sheetId="1" r:id="rId2"/>
    <sheet name="SoCiE" sheetId="4" r:id="rId3"/>
    <sheet name="SoCF" sheetId="2" r:id="rId4"/>
    <sheet name="Reserves movements" sheetId="6" r:id="rId5"/>
  </sheets>
  <definedNames>
    <definedName name="Adj" localSheetId="3">#REF!</definedName>
    <definedName name="Adj" localSheetId="0">#REF!</definedName>
    <definedName name="Adj">#REF!</definedName>
    <definedName name="Adj_Type">#REF!</definedName>
    <definedName name="Allocations">#REF!</definedName>
    <definedName name="Amount_YR01" localSheetId="3">#REF!</definedName>
    <definedName name="Amount_YR01" localSheetId="0">#REF!</definedName>
    <definedName name="Amount_YR01">#REF!</definedName>
    <definedName name="Amount_YR02" localSheetId="3">#REF!</definedName>
    <definedName name="Amount_YR02" localSheetId="0">#REF!</definedName>
    <definedName name="Amount_YR02">#REF!</definedName>
    <definedName name="Amount_YR03" localSheetId="3">#REF!</definedName>
    <definedName name="Amount_YR03" localSheetId="0">#REF!</definedName>
    <definedName name="Amount_YR03">#REF!</definedName>
    <definedName name="Amount_YR04" localSheetId="3">#REF!</definedName>
    <definedName name="Amount_YR04" localSheetId="0">#REF!</definedName>
    <definedName name="Amount_YR04">#REF!</definedName>
    <definedName name="Amount_YR05" localSheetId="3">#REF!</definedName>
    <definedName name="Amount_YR05" localSheetId="0">#REF!</definedName>
    <definedName name="Amount_YR05">#REF!</definedName>
    <definedName name="Amount_YR06" localSheetId="3">#REF!</definedName>
    <definedName name="Amount_YR06" localSheetId="0">#REF!</definedName>
    <definedName name="Amount_YR06">#REF!</definedName>
    <definedName name="Amount_YR07" localSheetId="3">#REF!</definedName>
    <definedName name="Amount_YR07" localSheetId="0">#REF!</definedName>
    <definedName name="Amount_YR07">#REF!</definedName>
    <definedName name="Amount_YR08" localSheetId="3">#REF!</definedName>
    <definedName name="Amount_YR08" localSheetId="0">#REF!</definedName>
    <definedName name="Amount_YR08">#REF!</definedName>
    <definedName name="Amount_YR09" localSheetId="3">#REF!</definedName>
    <definedName name="Amount_YR09" localSheetId="0">#REF!</definedName>
    <definedName name="Amount_YR09">#REF!</definedName>
    <definedName name="Amount_YR10" localSheetId="3">#REF!</definedName>
    <definedName name="Amount_YR10" localSheetId="0">#REF!</definedName>
    <definedName name="Amount_YR10">#REF!</definedName>
    <definedName name="anscount" hidden="1">9</definedName>
    <definedName name="ASGRP" localSheetId="3">#REF!</definedName>
    <definedName name="ASGRP" localSheetId="0">#REF!</definedName>
    <definedName name="ASGRP">#REF!</definedName>
    <definedName name="block1" comment="data from EB Block 1" localSheetId="3">#REF!</definedName>
    <definedName name="block1" comment="data from EB Block 1" localSheetId="0">#REF!</definedName>
    <definedName name="block1" comment="data from EB Block 1">#REF!</definedName>
    <definedName name="Block2" localSheetId="3">#REF!</definedName>
    <definedName name="Block2" localSheetId="0">#REF!</definedName>
    <definedName name="Block2">#REF!</definedName>
    <definedName name="Block3" localSheetId="3">#REF!</definedName>
    <definedName name="Block3" localSheetId="0">#REF!</definedName>
    <definedName name="Block3">#REF!</definedName>
    <definedName name="block4" localSheetId="3">#REF!</definedName>
    <definedName name="block4" localSheetId="0">#REF!</definedName>
    <definedName name="block4">#REF!</definedName>
    <definedName name="block5" localSheetId="3">#REF!</definedName>
    <definedName name="block5" localSheetId="0">#REF!</definedName>
    <definedName name="block5">#REF!</definedName>
    <definedName name="blocka" localSheetId="3">#REF!</definedName>
    <definedName name="blocka" localSheetId="0">#REF!</definedName>
    <definedName name="blocka">#REF!</definedName>
    <definedName name="blockb" localSheetId="3">#REF!</definedName>
    <definedName name="blockb" localSheetId="0">#REF!</definedName>
    <definedName name="blockb">#REF!</definedName>
    <definedName name="blockc" localSheetId="3">#REF!</definedName>
    <definedName name="blockc" localSheetId="0">#REF!</definedName>
    <definedName name="blockc">#REF!</definedName>
    <definedName name="BU" localSheetId="3">#REF!</definedName>
    <definedName name="BU" localSheetId="0">#REF!</definedName>
    <definedName name="BU">#REF!</definedName>
    <definedName name="Capex" localSheetId="3">#REF!</definedName>
    <definedName name="Capex" localSheetId="0">#REF!</definedName>
    <definedName name="Capex">#REF!</definedName>
    <definedName name="Capextotal" localSheetId="3">#REF!</definedName>
    <definedName name="Capextotal" localSheetId="0">#REF!</definedName>
    <definedName name="Capextotal">#REF!</definedName>
    <definedName name="Cpx">#REF!</definedName>
    <definedName name="dd" localSheetId="3" hidden="1">{#N/A,#N/A,FALSE,"2001-02";#N/A,#N/A,FALSE,"2001-02"}</definedName>
    <definedName name="dd" localSheetId="0" hidden="1">{#N/A,#N/A,FALSE,"2001-02";#N/A,#N/A,FALSE,"2001-02"}</definedName>
    <definedName name="dd" hidden="1">{#N/A,#N/A,FALSE,"2001-02";#N/A,#N/A,FALSE,"2001-02"}</definedName>
    <definedName name="Depreciation">#REF!</definedName>
    <definedName name="end" localSheetId="3">#REF!</definedName>
    <definedName name="end" localSheetId="0">#REF!</definedName>
    <definedName name="end">#REF!</definedName>
    <definedName name="full" localSheetId="3">#REF!</definedName>
    <definedName name="full" localSheetId="0">#REF!</definedName>
    <definedName name="full">#REF!</definedName>
    <definedName name="FullTotal" localSheetId="3">#REF!</definedName>
    <definedName name="FullTotal" localSheetId="0">#REF!</definedName>
    <definedName name="FullTotal">#REF!</definedName>
    <definedName name="Indices">#REF!</definedName>
    <definedName name="inflated" localSheetId="3">#REF!</definedName>
    <definedName name="inflated" localSheetId="0">#REF!</definedName>
    <definedName name="inflated">#REF!</definedName>
    <definedName name="inflation" localSheetId="3">#REF!</definedName>
    <definedName name="inflation" localSheetId="0">#REF!</definedName>
    <definedName name="inflation">#REF!</definedName>
    <definedName name="JR" localSheetId="3">#REF!</definedName>
    <definedName name="JR" localSheetId="0">#REF!</definedName>
    <definedName name="JR">#REF!</definedName>
    <definedName name="MASTER">#REF!</definedName>
    <definedName name="NatAcc" localSheetId="3">#REF!</definedName>
    <definedName name="NatAcc" localSheetId="0">#REF!</definedName>
    <definedName name="NatAcc">#REF!</definedName>
    <definedName name="NonAlloc">#REF!</definedName>
    <definedName name="NonOrgOpx">#REF!</definedName>
    <definedName name="OpexTotal" localSheetId="3">#REF!</definedName>
    <definedName name="OpexTotal" localSheetId="0">#REF!</definedName>
    <definedName name="OpexTotal">#REF!</definedName>
    <definedName name="Org">#REF!</definedName>
    <definedName name="_xlnm.Print_Area" localSheetId="4">'Reserves movements'!$A$1:$F$19</definedName>
    <definedName name="_xlnm.Print_Area" localSheetId="3">SoCF!$A$1:$K$50</definedName>
    <definedName name="_xlnm.Print_Area" localSheetId="2">SoCiE!$A$1:$M$50</definedName>
    <definedName name="_xlnm.Print_Area" localSheetId="0">SoCRE!$B$3:$N$35</definedName>
    <definedName name="_xlnm.Print_Area" localSheetId="1">SoFP!$C$3:$N$65</definedName>
    <definedName name="Proj_acct" localSheetId="3">#REF!</definedName>
    <definedName name="Proj_acct" localSheetId="0">#REF!</definedName>
    <definedName name="Proj_acct">#REF!</definedName>
    <definedName name="PseudoAccount" localSheetId="3">#REF!</definedName>
    <definedName name="PseudoAccount" localSheetId="0">#REF!</definedName>
    <definedName name="PseudoAccount">#REF!</definedName>
    <definedName name="qwe" localSheetId="3" hidden="1">{#N/A,#N/A,FALSE,"2001-02";#N/A,#N/A,FALSE,"2001-02"}</definedName>
    <definedName name="qwe" localSheetId="0" hidden="1">{#N/A,#N/A,FALSE,"2001-02";#N/A,#N/A,FALSE,"2001-02"}</definedName>
    <definedName name="qwe" hidden="1">{#N/A,#N/A,FALSE,"2001-02";#N/A,#N/A,FALSE,"2001-02"}</definedName>
    <definedName name="RawFull" localSheetId="3">#REF!</definedName>
    <definedName name="RawFull" localSheetId="0">#REF!</definedName>
    <definedName name="RawFull">#REF!</definedName>
    <definedName name="sencount" hidden="1">1</definedName>
    <definedName name="ssss" localSheetId="3" hidden="1">{#N/A,#N/A,FALSE,"2001-02";#N/A,#N/A,FALSE,"2001-02"}</definedName>
    <definedName name="ssss" localSheetId="0" hidden="1">{#N/A,#N/A,FALSE,"2001-02";#N/A,#N/A,FALSE,"2001-02"}</definedName>
    <definedName name="ssss" hidden="1">{#N/A,#N/A,FALSE,"2001-02";#N/A,#N/A,FALSE,"2001-02"}</definedName>
    <definedName name="t" localSheetId="3">#REF!</definedName>
    <definedName name="t" localSheetId="0">#REF!</definedName>
    <definedName name="t">#REF!</definedName>
    <definedName name="totalopex" localSheetId="3">#REF!</definedName>
    <definedName name="totalopex" localSheetId="0">#REF!</definedName>
    <definedName name="totalopex">#REF!</definedName>
    <definedName name="wrn.Sources._.of._.Funds." localSheetId="3" hidden="1">{#N/A,#N/A,FALSE,"2001-02";#N/A,#N/A,FALSE,"2001-02"}</definedName>
    <definedName name="wrn.Sources._.of._.Funds." localSheetId="0" hidden="1">{#N/A,#N/A,FALSE,"2001-02";#N/A,#N/A,FALSE,"2001-02"}</definedName>
    <definedName name="wrn.Sources._.of._.Funds." hidden="1">{#N/A,#N/A,FALSE,"2001-02";#N/A,#N/A,FALSE,"2001-02"}</definedName>
    <definedName name="xlvar.CYBUDGET" localSheetId="0">"21GLBB06"</definedName>
    <definedName name="xlvar.CYEAR" localSheetId="0">"2019/20"</definedName>
    <definedName name="xlvar.FUND" localSheetId="1">"10"</definedName>
    <definedName name="xlvar.FUND.DESCR" localSheetId="1">"Wellington City Council"</definedName>
    <definedName name="xlvar.PYBUDGET" localSheetId="0">"20GLBB09"</definedName>
    <definedName name="xlvar.PYEAR" localSheetId="0">"2018/19"</definedName>
    <definedName name="xlvar.VERSION" localSheetId="1">"V8"</definedName>
    <definedName name="xlvar.VERSION.DESCR" localSheetId="1">"V8"</definedName>
    <definedName name="xlvar.YEARS" localSheetId="1">"10"</definedName>
    <definedName name="Yr_01" localSheetId="3">#REF!</definedName>
    <definedName name="Yr_01" localSheetId="0">#REF!</definedName>
    <definedName name="Yr_01">#REF!</definedName>
    <definedName name="Yr_02" localSheetId="3">#REF!</definedName>
    <definedName name="Yr_02" localSheetId="0">#REF!</definedName>
    <definedName name="Yr_02">#REF!</definedName>
    <definedName name="Yr_03" localSheetId="3">#REF!</definedName>
    <definedName name="Yr_03" localSheetId="0">#REF!</definedName>
    <definedName name="Yr_03">#REF!</definedName>
    <definedName name="Yr_04" localSheetId="3">#REF!</definedName>
    <definedName name="Yr_04" localSheetId="0">#REF!</definedName>
    <definedName name="Yr_04">#REF!</definedName>
    <definedName name="Yr_05" localSheetId="3">#REF!</definedName>
    <definedName name="Yr_05" localSheetId="0">#REF!</definedName>
    <definedName name="Yr_05">#REF!</definedName>
    <definedName name="Yr_06" localSheetId="3">#REF!</definedName>
    <definedName name="Yr_06" localSheetId="0">#REF!</definedName>
    <definedName name="Yr_06">#REF!</definedName>
    <definedName name="Yr_07" localSheetId="3">#REF!</definedName>
    <definedName name="Yr_07" localSheetId="0">#REF!</definedName>
    <definedName name="Yr_07">#REF!</definedName>
    <definedName name="Yr_08" localSheetId="3">#REF!</definedName>
    <definedName name="Yr_08" localSheetId="0">#REF!</definedName>
    <definedName name="Yr_08">#REF!</definedName>
    <definedName name="Yr_09" localSheetId="3">#REF!</definedName>
    <definedName name="Yr_09" localSheetId="0">#REF!</definedName>
    <definedName name="Yr_09">#REF!</definedName>
    <definedName name="Yr_10" localSheetId="3">#REF!</definedName>
    <definedName name="Yr_10" localSheetId="0">#REF!</definedName>
    <definedName name="Yr_10">#REF!</definedName>
    <definedName name="zzXLOne.ORIGINALDEFNSHEET" localSheetId="0">"STATEMENT OF COMPREHENSIVE REVENUE AND EXPENSE.XLSXAnnual Plan (XL1 Report)"</definedName>
    <definedName name="zzXLOne.ORIGINALDEFNSHEET" localSheetId="1">"BS PROJECTED BALANCE SHEET (BDT).XLSX10 Year Projected BS"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5" i="2" l="1"/>
  <c r="D41" i="1" l="1"/>
  <c r="C25" i="3"/>
  <c r="C18" i="3"/>
  <c r="D63" i="1"/>
  <c r="D17" i="1"/>
  <c r="C33" i="3" l="1"/>
  <c r="C27" i="3"/>
  <c r="C34" i="3" l="1"/>
  <c r="B37" i="4" l="1"/>
  <c r="B12" i="4"/>
  <c r="B42" i="2"/>
  <c r="L25" i="3" l="1"/>
  <c r="K25" i="3"/>
  <c r="D25" i="3"/>
  <c r="J25" i="3"/>
  <c r="I25" i="3"/>
  <c r="H25" i="3"/>
  <c r="G25" i="3"/>
  <c r="F25" i="3"/>
  <c r="M25" i="3"/>
  <c r="D50" i="1" l="1"/>
  <c r="D52" i="1" s="1"/>
  <c r="D28" i="1" l="1"/>
  <c r="D30" i="1" s="1"/>
  <c r="D54" i="1" s="1"/>
  <c r="B20" i="2" l="1"/>
  <c r="B44" i="2" s="1"/>
  <c r="B47" i="2" l="1"/>
  <c r="B46" i="4" l="1"/>
  <c r="M18" i="3" l="1"/>
  <c r="M27" i="3" s="1"/>
  <c r="M33" i="3" l="1"/>
  <c r="M34" i="3" s="1"/>
  <c r="L35" i="2" l="1"/>
  <c r="L12" i="4" l="1"/>
  <c r="L37" i="4" l="1"/>
  <c r="N63" i="1" l="1"/>
  <c r="L46" i="4"/>
  <c r="N50" i="1" l="1"/>
  <c r="N17" i="1" l="1"/>
  <c r="N28" i="1"/>
  <c r="N30" i="1" l="1"/>
  <c r="N41" i="1"/>
  <c r="N52" i="1" s="1"/>
  <c r="L42" i="2" l="1"/>
  <c r="N54" i="1"/>
  <c r="L47" i="2" l="1"/>
  <c r="B12" i="6" l="1"/>
  <c r="B16" i="6" l="1"/>
  <c r="E17" i="1" l="1"/>
  <c r="H17" i="1" l="1"/>
  <c r="G17" i="1"/>
  <c r="F17" i="1"/>
  <c r="G41" i="1" l="1"/>
  <c r="E41" i="1"/>
  <c r="H41" i="1"/>
  <c r="F41" i="1"/>
  <c r="D35" i="2" l="1"/>
  <c r="F35" i="2"/>
  <c r="E35" i="2" l="1"/>
  <c r="C35" i="2" l="1"/>
  <c r="F42" i="2" l="1"/>
  <c r="D42" i="2"/>
  <c r="E42" i="2"/>
  <c r="C42" i="2" l="1"/>
  <c r="G42" i="2" l="1"/>
  <c r="I42" i="2" l="1"/>
  <c r="J42" i="2"/>
  <c r="K42" i="2"/>
  <c r="H42" i="2"/>
  <c r="G35" i="2"/>
  <c r="K35" i="2"/>
  <c r="I35" i="2" l="1"/>
  <c r="H35" i="2"/>
  <c r="J35" i="2"/>
  <c r="D20" i="2" l="1"/>
  <c r="D44" i="2" s="1"/>
  <c r="G20" i="2"/>
  <c r="G44" i="2" s="1"/>
  <c r="F20" i="2"/>
  <c r="F44" i="2" s="1"/>
  <c r="I20" i="2"/>
  <c r="I44" i="2" s="1"/>
  <c r="H20" i="2"/>
  <c r="H44" i="2" s="1"/>
  <c r="E20" i="2"/>
  <c r="E44" i="2" s="1"/>
  <c r="K20" i="2"/>
  <c r="K44" i="2" s="1"/>
  <c r="J20" i="2"/>
  <c r="J44" i="2" s="1"/>
  <c r="L20" i="2" l="1"/>
  <c r="C20" i="2" l="1"/>
  <c r="C44" i="2" s="1"/>
  <c r="C47" i="2" s="1"/>
  <c r="D47" i="2" l="1"/>
  <c r="E47" i="2" l="1"/>
  <c r="F47" i="2" l="1"/>
  <c r="G47" i="2" l="1"/>
  <c r="H47" i="2" l="1"/>
  <c r="I47" i="2" l="1"/>
  <c r="J47" i="2" l="1"/>
  <c r="K47" i="2" l="1"/>
  <c r="E11" i="6" l="1"/>
  <c r="C12" i="6"/>
  <c r="E9" i="6"/>
  <c r="D12" i="6"/>
  <c r="E10" i="6"/>
  <c r="E12" i="6" l="1"/>
  <c r="D16" i="6" l="1"/>
  <c r="E14" i="6" l="1"/>
  <c r="E16" i="6" s="1"/>
  <c r="C16" i="6"/>
  <c r="C12" i="4" l="1"/>
  <c r="M50" i="1" l="1"/>
  <c r="L50" i="1"/>
  <c r="F50" i="1"/>
  <c r="F52" i="1" s="1"/>
  <c r="K50" i="1"/>
  <c r="J50" i="1"/>
  <c r="I50" i="1"/>
  <c r="H50" i="1"/>
  <c r="H52" i="1" s="1"/>
  <c r="G50" i="1"/>
  <c r="G52" i="1" s="1"/>
  <c r="E50" i="1" l="1"/>
  <c r="E52" i="1" s="1"/>
  <c r="K41" i="1" l="1"/>
  <c r="K52" i="1" s="1"/>
  <c r="J41" i="1"/>
  <c r="J52" i="1" s="1"/>
  <c r="M41" i="1"/>
  <c r="M52" i="1" s="1"/>
  <c r="L41" i="1"/>
  <c r="L52" i="1" s="1"/>
  <c r="I41" i="1"/>
  <c r="I52" i="1" s="1"/>
  <c r="J17" i="1"/>
  <c r="K17" i="1"/>
  <c r="M17" i="1"/>
  <c r="L17" i="1"/>
  <c r="I17" i="1"/>
  <c r="E28" i="1" l="1"/>
  <c r="E30" i="1" s="1"/>
  <c r="E54" i="1" s="1"/>
  <c r="F28" i="1"/>
  <c r="F30" i="1" s="1"/>
  <c r="F54" i="1" s="1"/>
  <c r="G28" i="1" l="1"/>
  <c r="G30" i="1" s="1"/>
  <c r="G54" i="1" s="1"/>
  <c r="H28" i="1" l="1"/>
  <c r="H30" i="1" s="1"/>
  <c r="H54" i="1" s="1"/>
  <c r="I28" i="1" l="1"/>
  <c r="I30" i="1" s="1"/>
  <c r="I54" i="1" s="1"/>
  <c r="J28" i="1" l="1"/>
  <c r="J30" i="1" s="1"/>
  <c r="J54" i="1" s="1"/>
  <c r="K28" i="1" l="1"/>
  <c r="K30" i="1" s="1"/>
  <c r="K54" i="1" s="1"/>
  <c r="L28" i="1" l="1"/>
  <c r="L30" i="1" s="1"/>
  <c r="L54" i="1" s="1"/>
  <c r="M28" i="1" l="1"/>
  <c r="M30" i="1" s="1"/>
  <c r="M54" i="1" s="1"/>
  <c r="E25" i="3" l="1"/>
  <c r="D33" i="3" l="1"/>
  <c r="E33" i="3" l="1"/>
  <c r="F33" i="3" l="1"/>
  <c r="I33" i="3" l="1"/>
  <c r="L33" i="3" l="1"/>
  <c r="G33" i="3" l="1"/>
  <c r="H33" i="3" l="1"/>
  <c r="J33" i="3" l="1"/>
  <c r="K33" i="3" l="1"/>
  <c r="D18" i="3" l="1"/>
  <c r="D27" i="3" s="1"/>
  <c r="E18" i="3" l="1"/>
  <c r="E27" i="3" s="1"/>
  <c r="D34" i="3"/>
  <c r="F18" i="3" l="1"/>
  <c r="F27" i="3" s="1"/>
  <c r="E34" i="3"/>
  <c r="E63" i="1"/>
  <c r="D37" i="4"/>
  <c r="F34" i="3" l="1"/>
  <c r="C37" i="4"/>
  <c r="F63" i="1"/>
  <c r="C46" i="4"/>
  <c r="D46" i="4"/>
  <c r="G18" i="3" l="1"/>
  <c r="G27" i="3" s="1"/>
  <c r="G63" i="1"/>
  <c r="D12" i="4"/>
  <c r="E12" i="4"/>
  <c r="E37" i="4" l="1"/>
  <c r="H18" i="3"/>
  <c r="H27" i="3" s="1"/>
  <c r="G34" i="3"/>
  <c r="E46" i="4"/>
  <c r="H34" i="3" l="1"/>
  <c r="H63" i="1"/>
  <c r="F12" i="4"/>
  <c r="F37" i="4" l="1"/>
  <c r="I18" i="3"/>
  <c r="I27" i="3" s="1"/>
  <c r="I63" i="1"/>
  <c r="F46" i="4"/>
  <c r="I34" i="3" l="1"/>
  <c r="G37" i="4"/>
  <c r="G12" i="4"/>
  <c r="J18" i="3" l="1"/>
  <c r="J27" i="3" s="1"/>
  <c r="J63" i="1"/>
  <c r="G46" i="4"/>
  <c r="H37" i="4" l="1"/>
  <c r="J34" i="3"/>
  <c r="H12" i="4"/>
  <c r="K18" i="3" l="1"/>
  <c r="K27" i="3" s="1"/>
  <c r="K63" i="1"/>
  <c r="H46" i="4"/>
  <c r="I37" i="4" l="1"/>
  <c r="K34" i="3"/>
  <c r="I12" i="4"/>
  <c r="L18" i="3" l="1"/>
  <c r="L27" i="3" s="1"/>
  <c r="L63" i="1"/>
  <c r="I46" i="4"/>
  <c r="L34" i="3" l="1"/>
  <c r="J37" i="4"/>
  <c r="J12" i="4"/>
  <c r="M63" i="1" l="1"/>
  <c r="J46" i="4"/>
  <c r="K37" i="4" l="1"/>
  <c r="K12" i="4"/>
  <c r="K46" i="4" l="1"/>
</calcChain>
</file>

<file path=xl/sharedStrings.xml><?xml version="1.0" encoding="utf-8"?>
<sst xmlns="http://schemas.openxmlformats.org/spreadsheetml/2006/main" count="377" uniqueCount="191">
  <si>
    <t>FORMAT XLONE REPORT</t>
  </si>
  <si>
    <t>DefnSheetName=_defntmp_</t>
  </si>
  <si>
    <t>SET</t>
  </si>
  <si>
    <t>FACTOR</t>
  </si>
  <si>
    <t>*</t>
  </si>
  <si>
    <t>SIGN</t>
  </si>
  <si>
    <t>ASSETS</t>
  </si>
  <si>
    <t>$000's</t>
  </si>
  <si>
    <t>Current Assets</t>
  </si>
  <si>
    <t>LIST</t>
  </si>
  <si>
    <t>1.01</t>
  </si>
  <si>
    <t>Cash and cash equivalents</t>
  </si>
  <si>
    <t>1.21</t>
  </si>
  <si>
    <t>Other financial assets</t>
  </si>
  <si>
    <t>1.31</t>
  </si>
  <si>
    <t>Receivables and recoverables</t>
  </si>
  <si>
    <t>1.91</t>
  </si>
  <si>
    <t>Inventories</t>
  </si>
  <si>
    <t>2.01</t>
  </si>
  <si>
    <t>Prepayments</t>
  </si>
  <si>
    <t>Non-current assets classified as held for sale</t>
  </si>
  <si>
    <t>Total Current Assets</t>
  </si>
  <si>
    <t>2.02</t>
  </si>
  <si>
    <t>2.24</t>
  </si>
  <si>
    <t>2.27</t>
  </si>
  <si>
    <t>2.29</t>
  </si>
  <si>
    <t>2.31</t>
  </si>
  <si>
    <t>Property, plant and equipment</t>
  </si>
  <si>
    <t>2.41</t>
  </si>
  <si>
    <t>2.42</t>
  </si>
  <si>
    <t>Total Non Current Assets</t>
  </si>
  <si>
    <t>Total Assets</t>
  </si>
  <si>
    <t>LIABILITIES</t>
  </si>
  <si>
    <t>Current Liabilities</t>
  </si>
  <si>
    <t>3.00</t>
  </si>
  <si>
    <t>Derivative financial liabilities</t>
  </si>
  <si>
    <t>3.01</t>
  </si>
  <si>
    <t>3.02</t>
  </si>
  <si>
    <t>3.03</t>
  </si>
  <si>
    <t>Borrowings</t>
  </si>
  <si>
    <t>3.11</t>
  </si>
  <si>
    <t>Provisions for other liabilities</t>
  </si>
  <si>
    <t>3.21</t>
  </si>
  <si>
    <t>Employee benefit liabilities and provisions</t>
  </si>
  <si>
    <t>3.22</t>
  </si>
  <si>
    <t>Total Current Liabilities</t>
  </si>
  <si>
    <t>4.00</t>
  </si>
  <si>
    <t>4.01</t>
  </si>
  <si>
    <t>4.11</t>
  </si>
  <si>
    <t>4.21</t>
  </si>
  <si>
    <t>4.22</t>
  </si>
  <si>
    <t>Total Non Current Liabilities</t>
  </si>
  <si>
    <t>Total Liabilities</t>
  </si>
  <si>
    <t>Net Assets</t>
  </si>
  <si>
    <t>Equity</t>
  </si>
  <si>
    <t>Accumulated funds and retained earnings</t>
  </si>
  <si>
    <t>5.01</t>
  </si>
  <si>
    <t>Revaluation reserves</t>
  </si>
  <si>
    <t>5.11</t>
  </si>
  <si>
    <t>Hedging Reserve</t>
  </si>
  <si>
    <t>5.15</t>
  </si>
  <si>
    <t>5.18</t>
  </si>
  <si>
    <t>Restricted funds</t>
  </si>
  <si>
    <t>5.35</t>
  </si>
  <si>
    <t>NA</t>
  </si>
  <si>
    <t>Total Equity</t>
  </si>
  <si>
    <t>Cash flows from operating activities</t>
  </si>
  <si>
    <t>Net cash flows from operating activities</t>
  </si>
  <si>
    <t>Cash flows from investing activities</t>
  </si>
  <si>
    <t>Net cash flows from investing activities</t>
  </si>
  <si>
    <t>Cash flows from financing activities</t>
  </si>
  <si>
    <t>Cash and cash equivalents at end of year</t>
  </si>
  <si>
    <t>h.SET</t>
  </si>
  <si>
    <t>REVENUE</t>
  </si>
  <si>
    <t>DISPLAY</t>
  </si>
  <si>
    <t>TOTAL REVENUE</t>
  </si>
  <si>
    <t>EXPENSE</t>
  </si>
  <si>
    <t>TOTAL EXPENSE</t>
  </si>
  <si>
    <t>OTHER COMPREHENSIVE INCOME</t>
  </si>
  <si>
    <t>Fair value movement - property, plant and equipment (net)</t>
  </si>
  <si>
    <t>Share of equity accounted surplus from associates</t>
  </si>
  <si>
    <t>TOTAL OTHER COMPREHENSIVE INCOME</t>
  </si>
  <si>
    <t>TOTAL COMPREHENSIVE INCOME FOR THE YEAR</t>
  </si>
  <si>
    <t>Equity - opening balances</t>
  </si>
  <si>
    <t xml:space="preserve">Revaluation reserves </t>
  </si>
  <si>
    <t>Hedging reserve</t>
  </si>
  <si>
    <t>Fair value through other comprehensive revenue and expense reserve</t>
  </si>
  <si>
    <t>Total Equity - opening balances</t>
  </si>
  <si>
    <t>Changes in Equity</t>
  </si>
  <si>
    <t>Retained earnings</t>
  </si>
  <si>
    <t>Transfer to restricted funds</t>
  </si>
  <si>
    <t>Transfer from restricted funds</t>
  </si>
  <si>
    <t>Transfer from revaluation reserves</t>
  </si>
  <si>
    <t>Transfer to revaluation reserves</t>
  </si>
  <si>
    <t>Fair value movement - property, plant and equipment - net</t>
  </si>
  <si>
    <t>Transfer to retained earnings</t>
  </si>
  <si>
    <t>Movement in hedging reserve</t>
  </si>
  <si>
    <t>Movement in fair value</t>
  </si>
  <si>
    <t>Restricted Funds</t>
  </si>
  <si>
    <t>Transfer from retained earnings</t>
  </si>
  <si>
    <t>Total comprehensive revenue and expense</t>
  </si>
  <si>
    <t>Net Equity - Closing Balances</t>
  </si>
  <si>
    <t>Total Equity - closing balances</t>
  </si>
  <si>
    <t>Opening balance</t>
  </si>
  <si>
    <t>Deposits</t>
  </si>
  <si>
    <t>Expenditure</t>
  </si>
  <si>
    <t>Closing balance</t>
  </si>
  <si>
    <t>$000</t>
  </si>
  <si>
    <t>Purpose</t>
  </si>
  <si>
    <t>Special reserves and funds</t>
  </si>
  <si>
    <t>Reserve purchase and development fund</t>
  </si>
  <si>
    <t>City growth fund</t>
  </si>
  <si>
    <t>Insurance reserve</t>
  </si>
  <si>
    <t>Allows the Council to meet the uninsured portion of insurance claims</t>
  </si>
  <si>
    <t>Total special reserves and funds</t>
  </si>
  <si>
    <t>Trusts and bequests</t>
  </si>
  <si>
    <t>Total restricted funds</t>
  </si>
  <si>
    <t>Revenue from operating activities</t>
  </si>
  <si>
    <t>2033/34
LTP</t>
  </si>
  <si>
    <t>2033/34</t>
  </si>
  <si>
    <t>Derivative financial assets</t>
  </si>
  <si>
    <t>Intangibles</t>
  </si>
  <si>
    <t>Investment properties</t>
  </si>
  <si>
    <t>Investment in controlled entities</t>
  </si>
  <si>
    <t>Investment in associates and joint venture</t>
  </si>
  <si>
    <t>Exchange transactions and transfers payable</t>
  </si>
  <si>
    <t>Deferred revenue</t>
  </si>
  <si>
    <t>Fair value through other comprehensive income and expense reserve</t>
  </si>
  <si>
    <t>Prospective Statement of Changes in Restricted / Reserve Funds - Wellington City Council</t>
  </si>
  <si>
    <t>Prospective Statement of Cash Flows - Wellington City Council</t>
  </si>
  <si>
    <t>Net cash flows from financing activities</t>
  </si>
  <si>
    <t>Prospective Statement of Comprehensive Revenue and Expense - Wellington City Council</t>
  </si>
  <si>
    <t>Prospective Statement of Financial Position - Wellington City Council</t>
  </si>
  <si>
    <t>Prospective Statement of Changes in Equity - Wellington City Council</t>
  </si>
  <si>
    <t>Net surplus/(deficit) for the year</t>
  </si>
  <si>
    <t>NET SURPLUS/(DEFICIT) FOR THE YEAR</t>
  </si>
  <si>
    <t>Non Current Liabilities</t>
  </si>
  <si>
    <t>Non Current Assets</t>
  </si>
  <si>
    <t>Check</t>
  </si>
  <si>
    <t>2024/25</t>
  </si>
  <si>
    <t>check</t>
  </si>
  <si>
    <t>2024/25
Published LTP</t>
  </si>
  <si>
    <t>2025/26
Amended LTP</t>
  </si>
  <si>
    <t>2026/27 Amended
LTP</t>
  </si>
  <si>
    <t>2027/28 Amended
LTP</t>
  </si>
  <si>
    <t>2028/29 Amended
LTP</t>
  </si>
  <si>
    <t>2029/30 Amended
LTP</t>
  </si>
  <si>
    <t>2030/31 Amended
LTP</t>
  </si>
  <si>
    <t>2031/32 Amended
LTP</t>
  </si>
  <si>
    <t>2032/33 Amended
LTP</t>
  </si>
  <si>
    <t>2033/34 Amended
LTP</t>
  </si>
  <si>
    <t>Rates</t>
  </si>
  <si>
    <t xml:space="preserve">     Development contributions</t>
  </si>
  <si>
    <t xml:space="preserve">     Grants, subsidies and reimbursements</t>
  </si>
  <si>
    <t xml:space="preserve">     Other operating activities</t>
  </si>
  <si>
    <t>Investments revenue</t>
  </si>
  <si>
    <t>Vested assets and other revenue</t>
  </si>
  <si>
    <t>Fair value movements - gains</t>
  </si>
  <si>
    <t>Finance revenue</t>
  </si>
  <si>
    <t>Finance expense</t>
  </si>
  <si>
    <t>Expenditure on operating activities</t>
  </si>
  <si>
    <t>Depreciation and amortisation</t>
  </si>
  <si>
    <t>Loss on derecognition of assets</t>
  </si>
  <si>
    <t>Receipts from rates - Council</t>
  </si>
  <si>
    <t>Receipts from rates - Greater Wellington Regional Council</t>
  </si>
  <si>
    <t>Receipts from rates - Sludge Levy</t>
  </si>
  <si>
    <t>Receipts from activities and other income</t>
  </si>
  <si>
    <t>Receipts from grants and subsidies - operating</t>
  </si>
  <si>
    <t>Receipts from grants and subsidies - capital</t>
  </si>
  <si>
    <t>Receipts from investment property lease rentals</t>
  </si>
  <si>
    <t>Cash paid to suppliers and employees</t>
  </si>
  <si>
    <t>Rates paid to Greater Wellington Regional Council</t>
  </si>
  <si>
    <t>Rates paid to Sludge Finance LP</t>
  </si>
  <si>
    <t>Grants paid</t>
  </si>
  <si>
    <t>Net GST (paid) / received</t>
  </si>
  <si>
    <t>Dividends received</t>
  </si>
  <si>
    <t>Interest received</t>
  </si>
  <si>
    <t>Proceeds from sale of investment properties</t>
  </si>
  <si>
    <t>Proceeds from sale of intangibles</t>
  </si>
  <si>
    <t>Proceeds from sale of property, plant and equipment</t>
  </si>
  <si>
    <t>Proceeds from sale of other Financial Assets</t>
  </si>
  <si>
    <t xml:space="preserve">Purchase of other Financial Assets </t>
  </si>
  <si>
    <t>Purchase of intangibles</t>
  </si>
  <si>
    <t>Purchase of property, plant and equipment</t>
  </si>
  <si>
    <t>Purchase of Equity investments</t>
  </si>
  <si>
    <t>LWDW equity settlements</t>
  </si>
  <si>
    <t>New borrowings</t>
  </si>
  <si>
    <t>Repayment of borrowings</t>
  </si>
  <si>
    <t>Interest paid on borrowings</t>
  </si>
  <si>
    <t>Net increase/(decrease) in cash and cash equivalents</t>
  </si>
  <si>
    <t>Cash and cash equivalents at beginning of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</si>
</sst>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#,##0_ ;[Red]\-#,##0\ "/>
    <numFmt numFmtId="165" formatCode="_-* #,##0_-;\-* #,##0_-;_-* &quot;-&quot;??_-;_-@_-"/>
    <numFmt numFmtId="166" formatCode="#,##0_);[Red]\(#,##0\);\-_)"/>
    <numFmt numFmtId="167" formatCode="#,##0;\(#,##0\)"/>
    <numFmt numFmtId="168" formatCode="#,##0_);\(#,##0\);\-_)"/>
    <numFmt numFmtId="170" formatCode="_(* #,##0_);_(* \(#,##0\);_(* &quot;-&quot;_);_(@_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theme="3"/>
      <name val="Arial"/>
      <family val="2"/>
    </font>
    <font>
      <b/>
      <i/>
      <sz val="10"/>
      <color theme="1"/>
      <name val="Arial"/>
      <family val="2"/>
    </font>
    <font>
      <sz val="12"/>
      <color theme="1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sz val="11"/>
      <name val="Calibri"/>
      <family val="2"/>
      <scheme val="minor"/>
    </font>
    <font>
      <b/>
      <i/>
      <sz val="10"/>
      <name val="Arial"/>
      <family val="2"/>
    </font>
    <font>
      <b/>
      <sz val="11"/>
      <name val="Arial"/>
      <family val="2"/>
    </font>
    <font>
      <i/>
      <sz val="10"/>
      <color theme="0" tint="-0.249977111117893"/>
      <name val="Arial"/>
      <family val="2"/>
    </font>
    <font>
      <sz val="10"/>
      <color theme="0" tint="-0.249977111117893"/>
      <name val="Arial"/>
      <family val="2"/>
    </font>
    <font>
      <b/>
      <i/>
      <sz val="10"/>
      <color theme="0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5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43" fontId="8" fillId="0" borderId="0" applyFont="0" applyFill="0" applyBorder="0" applyAlignment="0" applyProtection="0"/>
    <xf numFmtId="0" fontId="8" fillId="0" borderId="0"/>
    <xf numFmtId="0" fontId="13" fillId="0" borderId="0"/>
    <xf numFmtId="43" fontId="1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4" fillId="0" borderId="0"/>
    <xf numFmtId="9" fontId="8" fillId="0" borderId="0" applyFont="0" applyFill="0" applyBorder="0" applyAlignment="0" applyProtection="0"/>
    <xf numFmtId="0" fontId="1" fillId="0" borderId="0"/>
    <xf numFmtId="43" fontId="8" fillId="0" borderId="0" applyFont="0" applyFill="0" applyBorder="0" applyAlignment="0" applyProtection="0"/>
  </cellStyleXfs>
  <cellXfs count="128">
    <xf numFmtId="0" fontId="0" fillId="0" borderId="0" xfId="0"/>
    <xf numFmtId="0" fontId="7" fillId="0" borderId="3" xfId="0" applyFont="1" applyBorder="1" applyAlignment="1">
      <alignment horizontal="center" wrapText="1"/>
    </xf>
    <xf numFmtId="0" fontId="8" fillId="0" borderId="0" xfId="3" applyFont="1"/>
    <xf numFmtId="0" fontId="9" fillId="0" borderId="0" xfId="3" applyFont="1"/>
    <xf numFmtId="0" fontId="10" fillId="0" borderId="0" xfId="3" applyFont="1"/>
    <xf numFmtId="0" fontId="8" fillId="0" borderId="4" xfId="0" applyFont="1" applyBorder="1"/>
    <xf numFmtId="0" fontId="8" fillId="0" borderId="0" xfId="3" quotePrefix="1" applyFont="1"/>
    <xf numFmtId="0" fontId="4" fillId="0" borderId="0" xfId="3" applyFont="1" applyAlignment="1">
      <alignment horizontal="left"/>
    </xf>
    <xf numFmtId="0" fontId="11" fillId="0" borderId="0" xfId="3" quotePrefix="1" applyFont="1" applyAlignment="1">
      <alignment horizontal="right"/>
    </xf>
    <xf numFmtId="0" fontId="4" fillId="0" borderId="0" xfId="3" applyFont="1"/>
    <xf numFmtId="0" fontId="8" fillId="0" borderId="0" xfId="0" applyFont="1"/>
    <xf numFmtId="0" fontId="7" fillId="0" borderId="3" xfId="6" applyFont="1" applyBorder="1" applyAlignment="1">
      <alignment horizontal="center" wrapText="1"/>
    </xf>
    <xf numFmtId="0" fontId="15" fillId="0" borderId="0" xfId="11" applyFont="1"/>
    <xf numFmtId="168" fontId="15" fillId="0" borderId="0" xfId="11" applyNumberFormat="1" applyFont="1"/>
    <xf numFmtId="168" fontId="15" fillId="0" borderId="0" xfId="11" applyNumberFormat="1" applyFont="1" applyAlignment="1">
      <alignment horizontal="center"/>
    </xf>
    <xf numFmtId="0" fontId="16" fillId="0" borderId="0" xfId="11" applyFont="1" applyAlignment="1">
      <alignment horizontal="left"/>
    </xf>
    <xf numFmtId="168" fontId="16" fillId="0" borderId="0" xfId="11" quotePrefix="1" applyNumberFormat="1" applyFont="1" applyAlignment="1">
      <alignment horizontal="left"/>
    </xf>
    <xf numFmtId="168" fontId="16" fillId="0" borderId="0" xfId="11" applyNumberFormat="1" applyFont="1" applyAlignment="1">
      <alignment horizontal="center"/>
    </xf>
    <xf numFmtId="168" fontId="16" fillId="0" borderId="0" xfId="11" applyNumberFormat="1" applyFont="1"/>
    <xf numFmtId="0" fontId="16" fillId="0" borderId="0" xfId="11" applyFont="1"/>
    <xf numFmtId="0" fontId="10" fillId="0" borderId="0" xfId="11" applyFont="1" applyAlignment="1">
      <alignment horizontal="left"/>
    </xf>
    <xf numFmtId="168" fontId="10" fillId="0" borderId="0" xfId="11" quotePrefix="1" applyNumberFormat="1" applyFont="1" applyAlignment="1">
      <alignment horizontal="left"/>
    </xf>
    <xf numFmtId="168" fontId="10" fillId="0" borderId="0" xfId="11" applyNumberFormat="1" applyFont="1" applyAlignment="1">
      <alignment horizontal="center"/>
    </xf>
    <xf numFmtId="168" fontId="4" fillId="0" borderId="0" xfId="11" applyNumberFormat="1"/>
    <xf numFmtId="0" fontId="4" fillId="0" borderId="0" xfId="11"/>
    <xf numFmtId="0" fontId="10" fillId="0" borderId="0" xfId="11" applyFont="1" applyAlignment="1">
      <alignment horizontal="center" wrapText="1"/>
    </xf>
    <xf numFmtId="0" fontId="10" fillId="0" borderId="0" xfId="11" applyFont="1" applyAlignment="1">
      <alignment horizontal="center"/>
    </xf>
    <xf numFmtId="168" fontId="10" fillId="0" borderId="7" xfId="11" quotePrefix="1" applyNumberFormat="1" applyFont="1" applyBorder="1" applyAlignment="1">
      <alignment horizontal="center"/>
    </xf>
    <xf numFmtId="0" fontId="10" fillId="0" borderId="7" xfId="11" applyFont="1" applyBorder="1" applyAlignment="1">
      <alignment horizontal="left"/>
    </xf>
    <xf numFmtId="0" fontId="10" fillId="0" borderId="0" xfId="11" applyFont="1"/>
    <xf numFmtId="168" fontId="4" fillId="0" borderId="4" xfId="11" applyNumberFormat="1" applyBorder="1"/>
    <xf numFmtId="0" fontId="4" fillId="0" borderId="4" xfId="11" applyBorder="1"/>
    <xf numFmtId="168" fontId="10" fillId="0" borderId="3" xfId="11" applyNumberFormat="1" applyFont="1" applyBorder="1"/>
    <xf numFmtId="168" fontId="10" fillId="0" borderId="5" xfId="11" applyNumberFormat="1" applyFont="1" applyBorder="1"/>
    <xf numFmtId="0" fontId="10" fillId="0" borderId="6" xfId="11" applyFont="1" applyBorder="1"/>
    <xf numFmtId="0" fontId="10" fillId="2" borderId="1" xfId="8" applyFont="1" applyFill="1" applyBorder="1" applyAlignment="1">
      <alignment vertical="center"/>
    </xf>
    <xf numFmtId="0" fontId="4" fillId="2" borderId="2" xfId="8" applyFont="1" applyFill="1" applyBorder="1" applyAlignment="1">
      <alignment horizontal="left"/>
    </xf>
    <xf numFmtId="167" fontId="4" fillId="0" borderId="2" xfId="9" applyNumberFormat="1" applyFont="1" applyFill="1" applyBorder="1" applyAlignment="1">
      <alignment horizontal="left"/>
    </xf>
    <xf numFmtId="0" fontId="4" fillId="2" borderId="2" xfId="8" applyFont="1" applyFill="1" applyBorder="1"/>
    <xf numFmtId="0" fontId="4" fillId="3" borderId="0" xfId="8" applyFont="1" applyFill="1" applyAlignment="1">
      <alignment vertical="center"/>
    </xf>
    <xf numFmtId="0" fontId="4" fillId="0" borderId="0" xfId="8" applyFont="1"/>
    <xf numFmtId="0" fontId="19" fillId="0" borderId="0" xfId="8" applyFont="1" applyAlignment="1">
      <alignment wrapText="1"/>
    </xf>
    <xf numFmtId="166" fontId="20" fillId="0" borderId="3" xfId="8" applyNumberFormat="1" applyFont="1" applyBorder="1" applyAlignment="1">
      <alignment horizontal="center" wrapText="1"/>
    </xf>
    <xf numFmtId="166" fontId="20" fillId="0" borderId="3" xfId="8" applyNumberFormat="1" applyFont="1" applyFill="1" applyBorder="1" applyAlignment="1">
      <alignment horizontal="center" wrapText="1"/>
    </xf>
    <xf numFmtId="0" fontId="10" fillId="0" borderId="0" xfId="8" applyFont="1" applyAlignment="1">
      <alignment vertical="center"/>
    </xf>
    <xf numFmtId="0" fontId="4" fillId="0" borderId="0" xfId="8" applyFont="1" applyAlignment="1">
      <alignment vertical="center"/>
    </xf>
    <xf numFmtId="0" fontId="4" fillId="3" borderId="0" xfId="8" applyFont="1" applyFill="1"/>
    <xf numFmtId="0" fontId="4" fillId="0" borderId="0" xfId="8" applyFont="1" applyAlignment="1">
      <alignment horizontal="left"/>
    </xf>
    <xf numFmtId="167" fontId="4" fillId="0" borderId="0" xfId="9" applyNumberFormat="1" applyFont="1" applyFill="1" applyAlignment="1">
      <alignment horizontal="left"/>
    </xf>
    <xf numFmtId="10" fontId="4" fillId="0" borderId="0" xfId="2" applyNumberFormat="1" applyFont="1" applyFill="1" applyAlignment="1">
      <alignment horizontal="right"/>
    </xf>
    <xf numFmtId="0" fontId="4" fillId="2" borderId="2" xfId="0" applyFont="1" applyFill="1" applyBorder="1"/>
    <xf numFmtId="0" fontId="4" fillId="0" borderId="0" xfId="0" applyFont="1"/>
    <xf numFmtId="0" fontId="8" fillId="3" borderId="0" xfId="3" applyFont="1" applyFill="1"/>
    <xf numFmtId="164" fontId="21" fillId="0" borderId="0" xfId="0" applyNumberFormat="1" applyFont="1"/>
    <xf numFmtId="0" fontId="17" fillId="4" borderId="0" xfId="5" applyFont="1" applyFill="1"/>
    <xf numFmtId="167" fontId="4" fillId="4" borderId="0" xfId="9" applyNumberFormat="1" applyFont="1" applyFill="1"/>
    <xf numFmtId="0" fontId="18" fillId="4" borderId="0" xfId="8" applyFont="1" applyFill="1"/>
    <xf numFmtId="0" fontId="10" fillId="4" borderId="0" xfId="8" applyFont="1" applyFill="1" applyAlignment="1">
      <alignment horizontal="left" vertical="top"/>
    </xf>
    <xf numFmtId="166" fontId="20" fillId="4" borderId="3" xfId="8" applyNumberFormat="1" applyFont="1" applyFill="1" applyBorder="1" applyAlignment="1">
      <alignment horizontal="center" wrapText="1"/>
    </xf>
    <xf numFmtId="0" fontId="10" fillId="4" borderId="0" xfId="8" applyFont="1" applyFill="1" applyAlignment="1">
      <alignment horizontal="left" vertical="center"/>
    </xf>
    <xf numFmtId="170" fontId="10" fillId="4" borderId="4" xfId="9" quotePrefix="1" applyNumberFormat="1" applyFont="1" applyFill="1" applyBorder="1" applyAlignment="1">
      <alignment horizontal="right" vertical="center" wrapText="1" indent="1"/>
    </xf>
    <xf numFmtId="0" fontId="4" fillId="4" borderId="0" xfId="8" applyFont="1" applyFill="1" applyAlignment="1">
      <alignment horizontal="left" vertical="center"/>
    </xf>
    <xf numFmtId="170" fontId="4" fillId="4" borderId="4" xfId="9" applyNumberFormat="1" applyFont="1" applyFill="1" applyBorder="1" applyAlignment="1">
      <alignment horizontal="right" vertical="center" indent="1"/>
    </xf>
    <xf numFmtId="0" fontId="10" fillId="4" borderId="0" xfId="8" quotePrefix="1" applyFont="1" applyFill="1" applyAlignment="1">
      <alignment horizontal="left" vertical="center"/>
    </xf>
    <xf numFmtId="170" fontId="10" fillId="4" borderId="3" xfId="9" applyNumberFormat="1" applyFont="1" applyFill="1" applyBorder="1" applyAlignment="1">
      <alignment horizontal="right" vertical="center" indent="1"/>
    </xf>
    <xf numFmtId="0" fontId="4" fillId="0" borderId="2" xfId="0" applyFont="1" applyBorder="1"/>
    <xf numFmtId="170" fontId="4" fillId="0" borderId="4" xfId="4" applyNumberFormat="1" applyFont="1" applyFill="1" applyBorder="1" applyAlignment="1">
      <alignment horizontal="right"/>
    </xf>
    <xf numFmtId="170" fontId="8" fillId="0" borderId="4" xfId="4" applyNumberFormat="1" applyFont="1" applyFill="1" applyBorder="1"/>
    <xf numFmtId="170" fontId="8" fillId="0" borderId="4" xfId="4" applyNumberFormat="1" applyFont="1" applyBorder="1"/>
    <xf numFmtId="170" fontId="9" fillId="0" borderId="3" xfId="4" applyNumberFormat="1" applyFont="1" applyFill="1" applyBorder="1"/>
    <xf numFmtId="170" fontId="9" fillId="0" borderId="3" xfId="4" applyNumberFormat="1" applyFont="1" applyBorder="1"/>
    <xf numFmtId="170" fontId="9" fillId="0" borderId="4" xfId="4" applyNumberFormat="1" applyFont="1" applyFill="1" applyBorder="1"/>
    <xf numFmtId="170" fontId="9" fillId="0" borderId="4" xfId="4" applyNumberFormat="1" applyFont="1" applyBorder="1"/>
    <xf numFmtId="170" fontId="8" fillId="0" borderId="4" xfId="0" applyNumberFormat="1" applyFont="1" applyBorder="1"/>
    <xf numFmtId="170" fontId="8" fillId="0" borderId="4" xfId="4" applyNumberFormat="1" applyFont="1" applyFill="1" applyBorder="1" applyAlignment="1">
      <alignment horizontal="right"/>
    </xf>
    <xf numFmtId="170" fontId="8" fillId="0" borderId="4" xfId="4" applyNumberFormat="1" applyFont="1" applyBorder="1" applyAlignment="1">
      <alignment horizontal="right"/>
    </xf>
    <xf numFmtId="170" fontId="9" fillId="0" borderId="5" xfId="4" applyNumberFormat="1" applyFont="1" applyFill="1" applyBorder="1"/>
    <xf numFmtId="170" fontId="9" fillId="0" borderId="5" xfId="4" applyNumberFormat="1" applyFont="1" applyBorder="1"/>
    <xf numFmtId="170" fontId="12" fillId="0" borderId="4" xfId="0" applyNumberFormat="1" applyFont="1" applyBorder="1" applyAlignment="1">
      <alignment horizontal="right"/>
    </xf>
    <xf numFmtId="170" fontId="9" fillId="0" borderId="6" xfId="4" applyNumberFormat="1" applyFont="1" applyFill="1" applyBorder="1"/>
    <xf numFmtId="170" fontId="9" fillId="0" borderId="6" xfId="4" applyNumberFormat="1" applyFont="1" applyBorder="1"/>
    <xf numFmtId="170" fontId="9" fillId="0" borderId="5" xfId="0" applyNumberFormat="1" applyFont="1" applyBorder="1"/>
    <xf numFmtId="43" fontId="4" fillId="0" borderId="0" xfId="0" applyNumberFormat="1" applyFont="1"/>
    <xf numFmtId="43" fontId="4" fillId="0" borderId="0" xfId="1" applyFont="1"/>
    <xf numFmtId="170" fontId="8" fillId="0" borderId="0" xfId="3" applyNumberFormat="1" applyFont="1"/>
    <xf numFmtId="0" fontId="9" fillId="2" borderId="1" xfId="3" applyFont="1" applyFill="1" applyBorder="1" applyAlignment="1">
      <alignment vertical="center"/>
    </xf>
    <xf numFmtId="0" fontId="8" fillId="2" borderId="2" xfId="3" applyFont="1" applyFill="1" applyBorder="1"/>
    <xf numFmtId="0" fontId="8" fillId="2" borderId="0" xfId="3" applyFont="1" applyFill="1"/>
    <xf numFmtId="0" fontId="12" fillId="0" borderId="0" xfId="3" applyFont="1" applyAlignment="1">
      <alignment horizontal="left"/>
    </xf>
    <xf numFmtId="0" fontId="10" fillId="4" borderId="0" xfId="8" applyFont="1" applyFill="1" applyBorder="1" applyAlignment="1">
      <alignment vertical="center"/>
    </xf>
    <xf numFmtId="0" fontId="4" fillId="4" borderId="0" xfId="8" applyFont="1" applyFill="1" applyBorder="1" applyAlignment="1">
      <alignment horizontal="left"/>
    </xf>
    <xf numFmtId="167" fontId="4" fillId="4" borderId="0" xfId="9" applyNumberFormat="1" applyFont="1" applyFill="1" applyBorder="1" applyAlignment="1">
      <alignment horizontal="left"/>
    </xf>
    <xf numFmtId="0" fontId="4" fillId="4" borderId="0" xfId="8" applyFont="1" applyFill="1" applyBorder="1"/>
    <xf numFmtId="0" fontId="6" fillId="4" borderId="0" xfId="3" applyFont="1" applyFill="1" applyAlignment="1">
      <alignment vertical="top"/>
    </xf>
    <xf numFmtId="170" fontId="8" fillId="4" borderId="4" xfId="6" applyNumberFormat="1" applyFont="1" applyFill="1" applyBorder="1"/>
    <xf numFmtId="0" fontId="6" fillId="4" borderId="0" xfId="5" applyFont="1" applyFill="1"/>
    <xf numFmtId="166" fontId="10" fillId="4" borderId="0" xfId="6" applyNumberFormat="1" applyFont="1" applyFill="1"/>
    <xf numFmtId="0" fontId="10" fillId="4" borderId="0" xfId="6" applyFont="1" applyFill="1"/>
    <xf numFmtId="0" fontId="10" fillId="4" borderId="0" xfId="6" applyFont="1" applyFill="1" applyAlignment="1">
      <alignment horizontal="center"/>
    </xf>
    <xf numFmtId="166" fontId="7" fillId="4" borderId="3" xfId="6" applyNumberFormat="1" applyFont="1" applyFill="1" applyBorder="1" applyAlignment="1">
      <alignment horizontal="center" wrapText="1"/>
    </xf>
    <xf numFmtId="0" fontId="8" fillId="4" borderId="0" xfId="6" applyFont="1" applyFill="1"/>
    <xf numFmtId="166" fontId="8" fillId="4" borderId="4" xfId="6" applyNumberFormat="1" applyFont="1" applyFill="1" applyBorder="1"/>
    <xf numFmtId="166" fontId="4" fillId="4" borderId="4" xfId="6" applyNumberFormat="1" applyFont="1" applyFill="1" applyBorder="1"/>
    <xf numFmtId="170" fontId="10" fillId="4" borderId="5" xfId="6" applyNumberFormat="1" applyFont="1" applyFill="1" applyBorder="1"/>
    <xf numFmtId="170" fontId="10" fillId="4" borderId="4" xfId="6" applyNumberFormat="1" applyFont="1" applyFill="1" applyBorder="1"/>
    <xf numFmtId="166" fontId="8" fillId="4" borderId="0" xfId="6" applyNumberFormat="1" applyFont="1" applyFill="1"/>
    <xf numFmtId="166" fontId="8" fillId="4" borderId="0" xfId="7" applyNumberFormat="1" applyFont="1" applyFill="1"/>
    <xf numFmtId="0" fontId="14" fillId="4" borderId="0" xfId="6" applyFont="1" applyFill="1"/>
    <xf numFmtId="0" fontId="6" fillId="4" borderId="0" xfId="10" applyFont="1" applyFill="1"/>
    <xf numFmtId="0" fontId="5" fillId="4" borderId="0" xfId="10" applyFont="1" applyFill="1"/>
    <xf numFmtId="0" fontId="2" fillId="4" borderId="0" xfId="10" applyFill="1"/>
    <xf numFmtId="0" fontId="5" fillId="4" borderId="0" xfId="6" applyFont="1" applyFill="1"/>
    <xf numFmtId="0" fontId="7" fillId="4" borderId="3" xfId="6" applyFont="1" applyFill="1" applyBorder="1" applyAlignment="1">
      <alignment horizontal="center" wrapText="1"/>
    </xf>
    <xf numFmtId="166" fontId="8" fillId="4" borderId="7" xfId="6" applyNumberFormat="1" applyFont="1" applyFill="1" applyBorder="1"/>
    <xf numFmtId="0" fontId="8" fillId="4" borderId="7" xfId="6" applyFont="1" applyFill="1" applyBorder="1"/>
    <xf numFmtId="0" fontId="4" fillId="4" borderId="0" xfId="6" applyFont="1" applyFill="1"/>
    <xf numFmtId="170" fontId="10" fillId="4" borderId="3" xfId="6" applyNumberFormat="1" applyFont="1" applyFill="1" applyBorder="1"/>
    <xf numFmtId="1" fontId="8" fillId="4" borderId="0" xfId="6" applyNumberFormat="1" applyFont="1" applyFill="1"/>
    <xf numFmtId="165" fontId="8" fillId="4" borderId="0" xfId="7" applyNumberFormat="1" applyFont="1" applyFill="1"/>
    <xf numFmtId="43" fontId="4" fillId="0" borderId="0" xfId="1" applyFont="1" applyFill="1" applyAlignment="1">
      <alignment horizontal="left"/>
    </xf>
    <xf numFmtId="0" fontId="23" fillId="0" borderId="0" xfId="8" applyFont="1" applyAlignment="1">
      <alignment horizontal="right"/>
    </xf>
    <xf numFmtId="43" fontId="19" fillId="0" borderId="0" xfId="1" applyFont="1" applyFill="1" applyAlignment="1">
      <alignment horizontal="left"/>
    </xf>
    <xf numFmtId="170" fontId="4" fillId="0" borderId="0" xfId="0" applyNumberFormat="1" applyFont="1"/>
    <xf numFmtId="170" fontId="8" fillId="4" borderId="0" xfId="6" applyNumberFormat="1" applyFont="1" applyFill="1"/>
    <xf numFmtId="0" fontId="22" fillId="0" borderId="0" xfId="11" applyFont="1" applyAlignment="1">
      <alignment horizontal="right"/>
    </xf>
    <xf numFmtId="170" fontId="4" fillId="0" borderId="4" xfId="9" applyNumberFormat="1" applyFont="1" applyFill="1" applyBorder="1" applyAlignment="1">
      <alignment horizontal="right" vertical="center" indent="1"/>
    </xf>
    <xf numFmtId="170" fontId="10" fillId="0" borderId="4" xfId="9" quotePrefix="1" applyNumberFormat="1" applyFont="1" applyFill="1" applyBorder="1" applyAlignment="1">
      <alignment horizontal="right" vertical="center" wrapText="1" indent="1"/>
    </xf>
    <xf numFmtId="3" fontId="8" fillId="0" borderId="0" xfId="3" applyNumberFormat="1" applyFont="1"/>
  </cellXfs>
  <cellStyles count="15">
    <cellStyle name="Comma" xfId="1" builtinId="3"/>
    <cellStyle name="Comma 10 4" xfId="4" xr:uid="{2933A071-D81C-4EA3-A775-7B2FDB382686}"/>
    <cellStyle name="Comma 2" xfId="7" xr:uid="{395CF2F2-E703-44D7-9BAE-DF03DB566C59}"/>
    <cellStyle name="Comma 3" xfId="9" xr:uid="{5C104E42-F70C-4392-A024-572EA5C6B885}"/>
    <cellStyle name="Comma 4" xfId="14" xr:uid="{85D33313-5401-47B0-8277-925E4A5D3E81}"/>
    <cellStyle name="Normal" xfId="0" builtinId="0"/>
    <cellStyle name="Normal 10 2 8" xfId="11" xr:uid="{94A88D48-FF2A-48EA-B173-6763CD017397}"/>
    <cellStyle name="Normal 2" xfId="6" xr:uid="{6861909A-2722-4A53-9A5A-B9EE878BBBB8}"/>
    <cellStyle name="Normal 24" xfId="3" xr:uid="{36863624-F93A-449C-8241-D62C99E4CEF9}"/>
    <cellStyle name="Normal 24 2" xfId="5" xr:uid="{0CC92AC8-84E8-4339-9155-2B23C10BE590}"/>
    <cellStyle name="Normal 24 3" xfId="10" xr:uid="{B623374F-1D36-4FB3-9E9F-1288E389B9E5}"/>
    <cellStyle name="Normal 3" xfId="8" xr:uid="{E21E7BBF-51A9-4F29-9086-A59C474BC657}"/>
    <cellStyle name="Normal 4" xfId="13" xr:uid="{9D562AE6-5A8B-4E29-88D1-388E1222FADC}"/>
    <cellStyle name="Percent" xfId="2" builtinId="5"/>
    <cellStyle name="Percent 2" xfId="12" xr:uid="{300E9FE3-C134-4688-A79F-6676840519A7}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0FD75-48C1-4963-9F05-B36303973702}">
  <sheetPr>
    <tabColor rgb="FF92D050"/>
    <pageSetUpPr fitToPage="1"/>
  </sheetPr>
  <dimension ref="A1:N40"/>
  <sheetViews>
    <sheetView showGridLines="0" tabSelected="1" view="pageBreakPreview" topLeftCell="B2" zoomScaleNormal="85" zoomScaleSheetLayoutView="100" workbookViewId="0">
      <selection activeCell="D23" sqref="D23"/>
    </sheetView>
  </sheetViews>
  <sheetFormatPr defaultColWidth="9.140625" defaultRowHeight="12.75" x14ac:dyDescent="0.2"/>
  <cols>
    <col min="1" max="1" width="24.28515625" style="46" hidden="1" customWidth="1"/>
    <col min="2" max="2" width="52.42578125" style="47" customWidth="1"/>
    <col min="3" max="12" width="13.28515625" style="48" customWidth="1"/>
    <col min="13" max="13" width="13.28515625" style="48" hidden="1" customWidth="1"/>
    <col min="14" max="16384" width="9.140625" style="40"/>
  </cols>
  <sheetData>
    <row r="1" spans="1:14" s="38" customFormat="1" hidden="1" x14ac:dyDescent="0.2">
      <c r="A1" s="35" t="s">
        <v>0</v>
      </c>
      <c r="B1" s="36" t="s">
        <v>1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4" s="92" customFormat="1" x14ac:dyDescent="0.2">
      <c r="A2" s="89"/>
      <c r="B2" s="90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20.25" x14ac:dyDescent="0.3">
      <c r="A3" s="39" t="s">
        <v>4</v>
      </c>
      <c r="B3" s="54" t="s">
        <v>131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</row>
    <row r="4" spans="1:14" s="41" customFormat="1" ht="15" x14ac:dyDescent="0.25">
      <c r="A4" s="39" t="s">
        <v>2</v>
      </c>
      <c r="B4" s="56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4" s="45" customFormat="1" ht="49.5" customHeight="1" x14ac:dyDescent="0.25">
      <c r="A5" s="39" t="s">
        <v>5</v>
      </c>
      <c r="B5" s="57"/>
      <c r="C5" s="58" t="s">
        <v>141</v>
      </c>
      <c r="D5" s="58" t="s">
        <v>142</v>
      </c>
      <c r="E5" s="43" t="s">
        <v>143</v>
      </c>
      <c r="F5" s="43" t="s">
        <v>144</v>
      </c>
      <c r="G5" s="43" t="s">
        <v>145</v>
      </c>
      <c r="H5" s="43" t="s">
        <v>146</v>
      </c>
      <c r="I5" s="43" t="s">
        <v>147</v>
      </c>
      <c r="J5" s="43" t="s">
        <v>148</v>
      </c>
      <c r="K5" s="43" t="s">
        <v>149</v>
      </c>
      <c r="L5" s="43" t="s">
        <v>150</v>
      </c>
      <c r="M5" s="58" t="s">
        <v>118</v>
      </c>
      <c r="N5" s="44"/>
    </row>
    <row r="6" spans="1:14" s="45" customFormat="1" ht="15" x14ac:dyDescent="0.25">
      <c r="A6" s="39" t="s">
        <v>72</v>
      </c>
      <c r="B6" s="59"/>
      <c r="C6" s="58" t="s">
        <v>7</v>
      </c>
      <c r="D6" s="58" t="s">
        <v>7</v>
      </c>
      <c r="E6" s="58" t="s">
        <v>7</v>
      </c>
      <c r="F6" s="58" t="s">
        <v>7</v>
      </c>
      <c r="G6" s="58" t="s">
        <v>7</v>
      </c>
      <c r="H6" s="58" t="s">
        <v>7</v>
      </c>
      <c r="I6" s="58" t="s">
        <v>7</v>
      </c>
      <c r="J6" s="58" t="s">
        <v>7</v>
      </c>
      <c r="K6" s="58" t="s">
        <v>7</v>
      </c>
      <c r="L6" s="58" t="s">
        <v>7</v>
      </c>
      <c r="M6" s="58" t="s">
        <v>7</v>
      </c>
    </row>
    <row r="7" spans="1:14" s="45" customFormat="1" x14ac:dyDescent="0.2">
      <c r="A7" s="39" t="s">
        <v>4</v>
      </c>
      <c r="B7" s="59" t="s">
        <v>73</v>
      </c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</row>
    <row r="8" spans="1:14" s="45" customFormat="1" x14ac:dyDescent="0.2">
      <c r="A8" s="39" t="s">
        <v>74</v>
      </c>
      <c r="B8" s="61" t="s">
        <v>151</v>
      </c>
      <c r="C8" s="125">
        <v>565716</v>
      </c>
      <c r="D8" s="62">
        <v>630312</v>
      </c>
      <c r="E8" s="62">
        <v>457834</v>
      </c>
      <c r="F8" s="62">
        <v>480692</v>
      </c>
      <c r="G8" s="62">
        <v>503343</v>
      </c>
      <c r="H8" s="62">
        <v>528749</v>
      </c>
      <c r="I8" s="62">
        <v>558846</v>
      </c>
      <c r="J8" s="62">
        <v>586908</v>
      </c>
      <c r="K8" s="62">
        <v>593525</v>
      </c>
      <c r="L8" s="62">
        <v>611019</v>
      </c>
      <c r="M8" s="62">
        <v>1043140</v>
      </c>
    </row>
    <row r="9" spans="1:14" s="45" customFormat="1" x14ac:dyDescent="0.2">
      <c r="A9" s="39"/>
      <c r="B9" s="61" t="s">
        <v>117</v>
      </c>
      <c r="C9" s="125"/>
      <c r="D9" s="62"/>
      <c r="E9" s="62"/>
      <c r="F9" s="62"/>
      <c r="G9" s="62"/>
      <c r="H9" s="62"/>
      <c r="I9" s="62"/>
      <c r="J9" s="62"/>
      <c r="K9" s="62"/>
      <c r="L9" s="62"/>
      <c r="M9" s="62"/>
    </row>
    <row r="10" spans="1:14" s="45" customFormat="1" x14ac:dyDescent="0.2">
      <c r="A10" s="39" t="s">
        <v>74</v>
      </c>
      <c r="B10" s="61" t="s">
        <v>152</v>
      </c>
      <c r="C10" s="125">
        <v>3500</v>
      </c>
      <c r="D10" s="62">
        <v>3500</v>
      </c>
      <c r="E10" s="62">
        <v>3500</v>
      </c>
      <c r="F10" s="62">
        <v>3500</v>
      </c>
      <c r="G10" s="62">
        <v>3500</v>
      </c>
      <c r="H10" s="62">
        <v>3500</v>
      </c>
      <c r="I10" s="62">
        <v>3500</v>
      </c>
      <c r="J10" s="62">
        <v>3500</v>
      </c>
      <c r="K10" s="62">
        <v>3500</v>
      </c>
      <c r="L10" s="62">
        <v>3500</v>
      </c>
      <c r="M10" s="62">
        <v>3500</v>
      </c>
    </row>
    <row r="11" spans="1:14" s="45" customFormat="1" x14ac:dyDescent="0.2">
      <c r="A11" s="39" t="s">
        <v>74</v>
      </c>
      <c r="B11" s="61" t="s">
        <v>153</v>
      </c>
      <c r="C11" s="125">
        <v>202665</v>
      </c>
      <c r="D11" s="62">
        <v>203997</v>
      </c>
      <c r="E11" s="62">
        <v>79337</v>
      </c>
      <c r="F11" s="62">
        <v>68171</v>
      </c>
      <c r="G11" s="62">
        <v>68807</v>
      </c>
      <c r="H11" s="62">
        <v>65115</v>
      </c>
      <c r="I11" s="62">
        <v>59232</v>
      </c>
      <c r="J11" s="62">
        <v>60862</v>
      </c>
      <c r="K11" s="62">
        <v>59099</v>
      </c>
      <c r="L11" s="62">
        <v>60844</v>
      </c>
      <c r="M11" s="62">
        <v>59496</v>
      </c>
    </row>
    <row r="12" spans="1:14" s="45" customFormat="1" x14ac:dyDescent="0.2">
      <c r="A12" s="39" t="s">
        <v>74</v>
      </c>
      <c r="B12" s="61" t="s">
        <v>154</v>
      </c>
      <c r="C12" s="125">
        <v>189916</v>
      </c>
      <c r="D12" s="62">
        <v>194356</v>
      </c>
      <c r="E12" s="62">
        <v>198463</v>
      </c>
      <c r="F12" s="62">
        <v>198479</v>
      </c>
      <c r="G12" s="62">
        <v>205094</v>
      </c>
      <c r="H12" s="62">
        <v>209240</v>
      </c>
      <c r="I12" s="62">
        <v>215196</v>
      </c>
      <c r="J12" s="62">
        <v>221199</v>
      </c>
      <c r="K12" s="62">
        <v>226767</v>
      </c>
      <c r="L12" s="62">
        <v>232544</v>
      </c>
      <c r="M12" s="62">
        <v>242456</v>
      </c>
    </row>
    <row r="13" spans="1:14" s="45" customFormat="1" x14ac:dyDescent="0.2">
      <c r="A13" s="39" t="s">
        <v>74</v>
      </c>
      <c r="B13" s="61" t="s">
        <v>155</v>
      </c>
      <c r="C13" s="125">
        <v>21867</v>
      </c>
      <c r="D13" s="62">
        <v>26048</v>
      </c>
      <c r="E13" s="62">
        <v>30747</v>
      </c>
      <c r="F13" s="62">
        <v>34096</v>
      </c>
      <c r="G13" s="62">
        <v>36939</v>
      </c>
      <c r="H13" s="62">
        <v>40573</v>
      </c>
      <c r="I13" s="62">
        <v>41912</v>
      </c>
      <c r="J13" s="62">
        <v>42256</v>
      </c>
      <c r="K13" s="62">
        <v>42691</v>
      </c>
      <c r="L13" s="62">
        <v>43530</v>
      </c>
      <c r="M13" s="62">
        <v>49534</v>
      </c>
    </row>
    <row r="14" spans="1:14" s="45" customFormat="1" x14ac:dyDescent="0.2">
      <c r="A14" s="39" t="s">
        <v>74</v>
      </c>
      <c r="B14" s="61" t="s">
        <v>156</v>
      </c>
      <c r="C14" s="125">
        <v>1700</v>
      </c>
      <c r="D14" s="62">
        <v>3373</v>
      </c>
      <c r="E14" s="62">
        <v>2252</v>
      </c>
      <c r="F14" s="62">
        <v>1278</v>
      </c>
      <c r="G14" s="62">
        <v>1304</v>
      </c>
      <c r="H14" s="62">
        <v>1329</v>
      </c>
      <c r="I14" s="62">
        <v>2854</v>
      </c>
      <c r="J14" s="62">
        <v>2380</v>
      </c>
      <c r="K14" s="62">
        <v>1405</v>
      </c>
      <c r="L14" s="62">
        <v>1430</v>
      </c>
      <c r="M14" s="62">
        <v>1430</v>
      </c>
    </row>
    <row r="15" spans="1:14" s="45" customFormat="1" x14ac:dyDescent="0.2">
      <c r="A15" s="39" t="s">
        <v>74</v>
      </c>
      <c r="B15" s="61" t="s">
        <v>157</v>
      </c>
      <c r="C15" s="125">
        <v>7557</v>
      </c>
      <c r="D15" s="62">
        <v>5854</v>
      </c>
      <c r="E15" s="62">
        <v>5743</v>
      </c>
      <c r="F15" s="62">
        <v>5743</v>
      </c>
      <c r="G15" s="62">
        <v>5172</v>
      </c>
      <c r="H15" s="62">
        <v>4999</v>
      </c>
      <c r="I15" s="62">
        <v>4827</v>
      </c>
      <c r="J15" s="62">
        <v>4827</v>
      </c>
      <c r="K15" s="62">
        <v>4827</v>
      </c>
      <c r="L15" s="62">
        <v>4655</v>
      </c>
      <c r="M15" s="62">
        <v>5463</v>
      </c>
    </row>
    <row r="16" spans="1:14" s="45" customFormat="1" x14ac:dyDescent="0.2">
      <c r="A16" s="39" t="s">
        <v>74</v>
      </c>
      <c r="B16" s="61" t="s">
        <v>158</v>
      </c>
      <c r="C16" s="125">
        <v>100</v>
      </c>
      <c r="D16" s="62">
        <v>36</v>
      </c>
      <c r="E16" s="62">
        <v>104</v>
      </c>
      <c r="F16" s="62">
        <v>69</v>
      </c>
      <c r="G16" s="62">
        <v>71</v>
      </c>
      <c r="H16" s="62">
        <v>111</v>
      </c>
      <c r="I16" s="62">
        <v>113</v>
      </c>
      <c r="J16" s="62">
        <v>115</v>
      </c>
      <c r="K16" s="62">
        <v>76</v>
      </c>
      <c r="L16" s="62">
        <v>77</v>
      </c>
      <c r="M16" s="62">
        <v>77</v>
      </c>
    </row>
    <row r="17" spans="1:14" s="45" customFormat="1" x14ac:dyDescent="0.2">
      <c r="A17" s="39" t="s">
        <v>4</v>
      </c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</row>
    <row r="18" spans="1:14" x14ac:dyDescent="0.2">
      <c r="A18" s="39" t="s">
        <v>4</v>
      </c>
      <c r="B18" s="63" t="s">
        <v>75</v>
      </c>
      <c r="C18" s="64">
        <f t="shared" ref="C18:M18" si="0">SUM(C8:C17)</f>
        <v>993021</v>
      </c>
      <c r="D18" s="64">
        <f t="shared" si="0"/>
        <v>1067476</v>
      </c>
      <c r="E18" s="64">
        <f t="shared" si="0"/>
        <v>777980</v>
      </c>
      <c r="F18" s="64">
        <f t="shared" si="0"/>
        <v>792028</v>
      </c>
      <c r="G18" s="64">
        <f t="shared" si="0"/>
        <v>824230</v>
      </c>
      <c r="H18" s="64">
        <f t="shared" si="0"/>
        <v>853616</v>
      </c>
      <c r="I18" s="64">
        <f t="shared" si="0"/>
        <v>886480</v>
      </c>
      <c r="J18" s="64">
        <f t="shared" si="0"/>
        <v>922047</v>
      </c>
      <c r="K18" s="64">
        <f t="shared" si="0"/>
        <v>931890</v>
      </c>
      <c r="L18" s="64">
        <f t="shared" si="0"/>
        <v>957599</v>
      </c>
      <c r="M18" s="64">
        <f t="shared" si="0"/>
        <v>1405096</v>
      </c>
    </row>
    <row r="19" spans="1:14" s="45" customFormat="1" x14ac:dyDescent="0.2">
      <c r="A19" s="39" t="s">
        <v>5</v>
      </c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</row>
    <row r="20" spans="1:14" x14ac:dyDescent="0.2">
      <c r="A20" s="39" t="s">
        <v>2</v>
      </c>
      <c r="B20" s="59" t="s">
        <v>76</v>
      </c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4" x14ac:dyDescent="0.2">
      <c r="A21" s="39" t="s">
        <v>74</v>
      </c>
      <c r="B21" s="61" t="s">
        <v>159</v>
      </c>
      <c r="C21" s="125">
        <v>72264</v>
      </c>
      <c r="D21" s="62">
        <v>72574</v>
      </c>
      <c r="E21" s="62">
        <v>73201</v>
      </c>
      <c r="F21" s="62">
        <v>62726</v>
      </c>
      <c r="G21" s="62">
        <v>70154</v>
      </c>
      <c r="H21" s="62">
        <v>75828</v>
      </c>
      <c r="I21" s="62">
        <v>82939</v>
      </c>
      <c r="J21" s="62">
        <v>94511</v>
      </c>
      <c r="K21" s="62">
        <v>95487</v>
      </c>
      <c r="L21" s="62">
        <v>96174</v>
      </c>
      <c r="M21" s="62">
        <v>126776</v>
      </c>
    </row>
    <row r="22" spans="1:14" x14ac:dyDescent="0.2">
      <c r="A22" s="39" t="s">
        <v>74</v>
      </c>
      <c r="B22" s="61" t="s">
        <v>160</v>
      </c>
      <c r="C22" s="125">
        <v>617876</v>
      </c>
      <c r="D22" s="62">
        <v>679167</v>
      </c>
      <c r="E22" s="62">
        <v>528406</v>
      </c>
      <c r="F22" s="62">
        <v>532280</v>
      </c>
      <c r="G22" s="62">
        <v>535023</v>
      </c>
      <c r="H22" s="62">
        <v>546337</v>
      </c>
      <c r="I22" s="62">
        <v>558364</v>
      </c>
      <c r="J22" s="62">
        <v>570192</v>
      </c>
      <c r="K22" s="62">
        <v>580922</v>
      </c>
      <c r="L22" s="62">
        <v>594685</v>
      </c>
      <c r="M22" s="62">
        <v>829610</v>
      </c>
    </row>
    <row r="23" spans="1:14" x14ac:dyDescent="0.2">
      <c r="A23" s="39" t="s">
        <v>74</v>
      </c>
      <c r="B23" s="61" t="s">
        <v>161</v>
      </c>
      <c r="C23" s="125">
        <v>222314</v>
      </c>
      <c r="D23" s="62">
        <v>255922</v>
      </c>
      <c r="E23" s="62">
        <v>167380</v>
      </c>
      <c r="F23" s="62">
        <v>182680</v>
      </c>
      <c r="G23" s="62">
        <v>202040</v>
      </c>
      <c r="H23" s="62">
        <v>221840</v>
      </c>
      <c r="I23" s="62">
        <v>243944</v>
      </c>
      <c r="J23" s="62">
        <v>258235</v>
      </c>
      <c r="K23" s="62">
        <v>262038</v>
      </c>
      <c r="L23" s="62">
        <v>280780</v>
      </c>
      <c r="M23" s="62">
        <v>471118</v>
      </c>
    </row>
    <row r="24" spans="1:14" x14ac:dyDescent="0.2">
      <c r="A24" s="39" t="s">
        <v>4</v>
      </c>
      <c r="B24" s="61" t="s">
        <v>162</v>
      </c>
      <c r="C24" s="62">
        <v>0</v>
      </c>
      <c r="D24" s="62">
        <v>0</v>
      </c>
      <c r="E24" s="62">
        <v>3030609</v>
      </c>
      <c r="F24" s="62">
        <v>0</v>
      </c>
      <c r="G24" s="62">
        <v>0</v>
      </c>
      <c r="H24" s="62">
        <v>0</v>
      </c>
      <c r="I24" s="62">
        <v>0</v>
      </c>
      <c r="J24" s="62">
        <v>0</v>
      </c>
      <c r="K24" s="62">
        <v>0</v>
      </c>
      <c r="L24" s="62">
        <v>0</v>
      </c>
      <c r="M24" s="62"/>
    </row>
    <row r="25" spans="1:14" x14ac:dyDescent="0.2">
      <c r="A25" s="39" t="s">
        <v>4</v>
      </c>
      <c r="B25" s="63" t="s">
        <v>77</v>
      </c>
      <c r="C25" s="64">
        <f>SUM(C21:C24)</f>
        <v>912454</v>
      </c>
      <c r="D25" s="64">
        <f>SUM(D21:D24)</f>
        <v>1007663</v>
      </c>
      <c r="E25" s="64">
        <f t="shared" ref="E25:M25" si="1">SUM(E21:E24)</f>
        <v>3799596</v>
      </c>
      <c r="F25" s="64">
        <f t="shared" si="1"/>
        <v>777686</v>
      </c>
      <c r="G25" s="64">
        <f t="shared" si="1"/>
        <v>807217</v>
      </c>
      <c r="H25" s="64">
        <f t="shared" si="1"/>
        <v>844005</v>
      </c>
      <c r="I25" s="64">
        <f t="shared" si="1"/>
        <v>885247</v>
      </c>
      <c r="J25" s="64">
        <f t="shared" si="1"/>
        <v>922938</v>
      </c>
      <c r="K25" s="64">
        <f t="shared" si="1"/>
        <v>938447</v>
      </c>
      <c r="L25" s="64">
        <f t="shared" si="1"/>
        <v>971639</v>
      </c>
      <c r="M25" s="64">
        <f t="shared" si="1"/>
        <v>1427504</v>
      </c>
    </row>
    <row r="26" spans="1:14" s="45" customFormat="1" x14ac:dyDescent="0.2">
      <c r="A26" s="39" t="s">
        <v>4</v>
      </c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</row>
    <row r="27" spans="1:14" x14ac:dyDescent="0.2">
      <c r="A27" s="39" t="s">
        <v>4</v>
      </c>
      <c r="B27" s="63" t="s">
        <v>135</v>
      </c>
      <c r="C27" s="64">
        <f>+C18-C25</f>
        <v>80567</v>
      </c>
      <c r="D27" s="64">
        <f t="shared" ref="D27:M27" si="2">+D18-D25</f>
        <v>59813</v>
      </c>
      <c r="E27" s="64">
        <f t="shared" si="2"/>
        <v>-3021616</v>
      </c>
      <c r="F27" s="64">
        <f t="shared" si="2"/>
        <v>14342</v>
      </c>
      <c r="G27" s="64">
        <f t="shared" si="2"/>
        <v>17013</v>
      </c>
      <c r="H27" s="64">
        <f t="shared" si="2"/>
        <v>9611</v>
      </c>
      <c r="I27" s="64">
        <f t="shared" si="2"/>
        <v>1233</v>
      </c>
      <c r="J27" s="64">
        <f t="shared" si="2"/>
        <v>-891</v>
      </c>
      <c r="K27" s="64">
        <f t="shared" si="2"/>
        <v>-6557</v>
      </c>
      <c r="L27" s="64">
        <f t="shared" si="2"/>
        <v>-14040</v>
      </c>
      <c r="M27" s="64">
        <f t="shared" si="2"/>
        <v>-22408</v>
      </c>
    </row>
    <row r="28" spans="1:14" s="45" customFormat="1" x14ac:dyDescent="0.2">
      <c r="A28" s="39" t="s">
        <v>5</v>
      </c>
      <c r="B28" s="61"/>
      <c r="C28" s="125"/>
      <c r="D28" s="62"/>
      <c r="E28" s="62"/>
      <c r="F28" s="62"/>
      <c r="G28" s="62"/>
      <c r="H28" s="62"/>
      <c r="I28" s="62"/>
      <c r="J28" s="62"/>
      <c r="K28" s="62"/>
      <c r="L28" s="62"/>
      <c r="M28" s="62"/>
    </row>
    <row r="29" spans="1:14" x14ac:dyDescent="0.2">
      <c r="A29" s="39" t="s">
        <v>2</v>
      </c>
      <c r="B29" s="59" t="s">
        <v>78</v>
      </c>
      <c r="C29" s="126"/>
      <c r="D29" s="60"/>
      <c r="E29" s="60"/>
      <c r="F29" s="60"/>
      <c r="G29" s="60"/>
      <c r="H29" s="60"/>
      <c r="I29" s="60"/>
      <c r="J29" s="60"/>
      <c r="K29" s="60"/>
      <c r="L29" s="60"/>
      <c r="M29" s="60"/>
    </row>
    <row r="30" spans="1:14" x14ac:dyDescent="0.2">
      <c r="A30" s="39" t="s">
        <v>4</v>
      </c>
      <c r="B30" s="61" t="s">
        <v>79</v>
      </c>
      <c r="C30" s="125">
        <v>206393</v>
      </c>
      <c r="D30" s="62">
        <v>210698</v>
      </c>
      <c r="E30" s="62">
        <v>0</v>
      </c>
      <c r="F30" s="62">
        <v>284829</v>
      </c>
      <c r="G30" s="62">
        <v>339532</v>
      </c>
      <c r="H30" s="62">
        <v>0</v>
      </c>
      <c r="I30" s="62">
        <v>331101</v>
      </c>
      <c r="J30" s="62">
        <v>390607</v>
      </c>
      <c r="K30" s="62">
        <v>0</v>
      </c>
      <c r="L30" s="62">
        <v>361402</v>
      </c>
      <c r="M30" s="62">
        <v>345201</v>
      </c>
      <c r="N30" s="45"/>
    </row>
    <row r="31" spans="1:14" x14ac:dyDescent="0.2">
      <c r="A31" s="39" t="s">
        <v>4</v>
      </c>
      <c r="B31" s="61" t="s">
        <v>80</v>
      </c>
      <c r="C31" s="125">
        <v>0</v>
      </c>
      <c r="D31" s="62">
        <v>0</v>
      </c>
      <c r="E31" s="62">
        <v>0</v>
      </c>
      <c r="F31" s="62">
        <v>0</v>
      </c>
      <c r="G31" s="62">
        <v>0</v>
      </c>
      <c r="H31" s="62">
        <v>0</v>
      </c>
      <c r="I31" s="62">
        <v>0</v>
      </c>
      <c r="J31" s="62">
        <v>0</v>
      </c>
      <c r="K31" s="62">
        <v>0</v>
      </c>
      <c r="L31" s="62">
        <v>0</v>
      </c>
      <c r="M31" s="62">
        <v>0</v>
      </c>
    </row>
    <row r="32" spans="1:14" s="45" customFormat="1" x14ac:dyDescent="0.2">
      <c r="A32" s="39" t="s">
        <v>4</v>
      </c>
      <c r="B32" s="61"/>
      <c r="C32" s="125"/>
      <c r="D32" s="62"/>
      <c r="E32" s="62"/>
      <c r="F32" s="62"/>
      <c r="G32" s="62"/>
      <c r="H32" s="62"/>
      <c r="I32" s="62"/>
      <c r="J32" s="62"/>
      <c r="K32" s="62"/>
      <c r="L32" s="62"/>
      <c r="M32" s="62"/>
    </row>
    <row r="33" spans="1:13" x14ac:dyDescent="0.2">
      <c r="A33" s="39" t="s">
        <v>4</v>
      </c>
      <c r="B33" s="63" t="s">
        <v>81</v>
      </c>
      <c r="C33" s="64">
        <f>+C30+C31</f>
        <v>206393</v>
      </c>
      <c r="D33" s="64">
        <f t="shared" ref="D33:M33" si="3">+D30+D31</f>
        <v>210698</v>
      </c>
      <c r="E33" s="64">
        <f t="shared" si="3"/>
        <v>0</v>
      </c>
      <c r="F33" s="64">
        <f t="shared" si="3"/>
        <v>284829</v>
      </c>
      <c r="G33" s="64">
        <f t="shared" si="3"/>
        <v>339532</v>
      </c>
      <c r="H33" s="64">
        <f t="shared" si="3"/>
        <v>0</v>
      </c>
      <c r="I33" s="64">
        <f t="shared" si="3"/>
        <v>331101</v>
      </c>
      <c r="J33" s="64">
        <f t="shared" si="3"/>
        <v>390607</v>
      </c>
      <c r="K33" s="64">
        <f t="shared" si="3"/>
        <v>0</v>
      </c>
      <c r="L33" s="64">
        <f t="shared" si="3"/>
        <v>361402</v>
      </c>
      <c r="M33" s="64">
        <f t="shared" si="3"/>
        <v>345201</v>
      </c>
    </row>
    <row r="34" spans="1:13" x14ac:dyDescent="0.2">
      <c r="A34" s="39" t="s">
        <v>4</v>
      </c>
      <c r="B34" s="63" t="s">
        <v>82</v>
      </c>
      <c r="C34" s="64">
        <f>+C33+C27</f>
        <v>286960</v>
      </c>
      <c r="D34" s="64">
        <f t="shared" ref="D34:M34" si="4">+D33+D27</f>
        <v>270511</v>
      </c>
      <c r="E34" s="64">
        <f t="shared" si="4"/>
        <v>-3021616</v>
      </c>
      <c r="F34" s="64">
        <f t="shared" si="4"/>
        <v>299171</v>
      </c>
      <c r="G34" s="64">
        <f t="shared" si="4"/>
        <v>356545</v>
      </c>
      <c r="H34" s="64">
        <f t="shared" si="4"/>
        <v>9611</v>
      </c>
      <c r="I34" s="64">
        <f t="shared" si="4"/>
        <v>332334</v>
      </c>
      <c r="J34" s="64">
        <f t="shared" si="4"/>
        <v>389716</v>
      </c>
      <c r="K34" s="64">
        <f t="shared" si="4"/>
        <v>-6557</v>
      </c>
      <c r="L34" s="64">
        <f t="shared" si="4"/>
        <v>347362</v>
      </c>
      <c r="M34" s="64">
        <f t="shared" si="4"/>
        <v>322793</v>
      </c>
    </row>
    <row r="36" spans="1:13" x14ac:dyDescent="0.2">
      <c r="D36" s="49"/>
      <c r="E36" s="49"/>
      <c r="F36" s="49"/>
      <c r="G36" s="49"/>
      <c r="H36" s="49"/>
      <c r="I36" s="49"/>
      <c r="J36" s="49"/>
      <c r="K36" s="49"/>
      <c r="L36" s="49"/>
      <c r="M36" s="49"/>
    </row>
    <row r="40" spans="1:13" x14ac:dyDescent="0.2">
      <c r="B40" s="120" t="s">
        <v>138</v>
      </c>
      <c r="C40" s="121">
        <v>0</v>
      </c>
      <c r="D40" s="121">
        <v>0</v>
      </c>
      <c r="E40" s="121">
        <v>0</v>
      </c>
      <c r="F40" s="121">
        <v>0</v>
      </c>
      <c r="G40" s="121">
        <v>0</v>
      </c>
      <c r="H40" s="121">
        <v>0</v>
      </c>
      <c r="I40" s="121">
        <v>0</v>
      </c>
      <c r="J40" s="121">
        <v>0</v>
      </c>
      <c r="K40" s="121">
        <v>0</v>
      </c>
      <c r="L40" s="121">
        <v>0</v>
      </c>
      <c r="M40" s="119">
        <v>-322793</v>
      </c>
    </row>
  </sheetData>
  <pageMargins left="0.7" right="0.7" top="0.75" bottom="0.75" header="0.3" footer="0.3"/>
  <pageSetup paperSize="9"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89DE7-8B34-443D-9BB2-DC8B8EF51385}">
  <sheetPr>
    <tabColor rgb="FF92D050"/>
    <pageSetUpPr fitToPage="1"/>
  </sheetPr>
  <dimension ref="A1:S71"/>
  <sheetViews>
    <sheetView showGridLines="0" view="pageBreakPreview" topLeftCell="C2" zoomScaleNormal="85" zoomScaleSheetLayoutView="100" workbookViewId="0">
      <selection activeCell="S11" sqref="S11"/>
    </sheetView>
  </sheetViews>
  <sheetFormatPr defaultColWidth="9.140625" defaultRowHeight="12.75" x14ac:dyDescent="0.2"/>
  <cols>
    <col min="1" max="1" width="28.42578125" style="52" hidden="1" customWidth="1"/>
    <col min="2" max="2" width="28.140625" style="2" hidden="1" customWidth="1"/>
    <col min="3" max="3" width="47.85546875" style="2" customWidth="1"/>
    <col min="4" max="13" width="13.28515625" style="51" customWidth="1"/>
    <col min="14" max="14" width="13.28515625" style="51" hidden="1" customWidth="1"/>
    <col min="15" max="18" width="9.140625" style="2"/>
    <col min="19" max="19" width="10.28515625" style="2" bestFit="1" customWidth="1"/>
    <col min="20" max="16384" width="9.140625" style="2"/>
  </cols>
  <sheetData>
    <row r="1" spans="1:14" s="86" customFormat="1" hidden="1" x14ac:dyDescent="0.2">
      <c r="A1" s="85" t="s">
        <v>0</v>
      </c>
      <c r="B1" s="86" t="s">
        <v>1</v>
      </c>
      <c r="C1" s="87"/>
      <c r="D1" s="65"/>
      <c r="E1" s="50"/>
      <c r="F1" s="50"/>
      <c r="G1" s="50"/>
      <c r="H1" s="50"/>
      <c r="I1" s="50"/>
      <c r="J1" s="50"/>
      <c r="K1" s="50"/>
      <c r="L1" s="50"/>
      <c r="M1" s="50"/>
      <c r="N1" s="50"/>
    </row>
    <row r="2" spans="1:14" ht="11.25" customHeight="1" x14ac:dyDescent="0.2">
      <c r="A2" s="52" t="s">
        <v>2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20.25" x14ac:dyDescent="0.2">
      <c r="A3" s="52" t="s">
        <v>2</v>
      </c>
      <c r="C3" s="93" t="s">
        <v>132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" customHeight="1" x14ac:dyDescent="0.2">
      <c r="A4" s="52" t="s">
        <v>3</v>
      </c>
      <c r="C4" s="3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45" x14ac:dyDescent="0.25">
      <c r="A5" s="52" t="s">
        <v>4</v>
      </c>
      <c r="B5" s="88"/>
      <c r="C5" s="88"/>
      <c r="D5" s="58" t="s">
        <v>141</v>
      </c>
      <c r="E5" s="58" t="s">
        <v>142</v>
      </c>
      <c r="F5" s="43" t="s">
        <v>143</v>
      </c>
      <c r="G5" s="43" t="s">
        <v>144</v>
      </c>
      <c r="H5" s="43" t="s">
        <v>145</v>
      </c>
      <c r="I5" s="43" t="s">
        <v>146</v>
      </c>
      <c r="J5" s="43" t="s">
        <v>147</v>
      </c>
      <c r="K5" s="43" t="s">
        <v>148</v>
      </c>
      <c r="L5" s="43" t="s">
        <v>149</v>
      </c>
      <c r="M5" s="43" t="s">
        <v>150</v>
      </c>
      <c r="N5" s="42" t="s">
        <v>118</v>
      </c>
    </row>
    <row r="6" spans="1:14" ht="15" x14ac:dyDescent="0.25">
      <c r="A6" s="52" t="s">
        <v>5</v>
      </c>
      <c r="C6" s="3" t="s">
        <v>6</v>
      </c>
      <c r="D6" s="1" t="s">
        <v>7</v>
      </c>
      <c r="E6" s="1" t="s">
        <v>7</v>
      </c>
      <c r="F6" s="1" t="s">
        <v>7</v>
      </c>
      <c r="G6" s="1" t="s">
        <v>7</v>
      </c>
      <c r="H6" s="1" t="s">
        <v>7</v>
      </c>
      <c r="I6" s="1" t="s">
        <v>7</v>
      </c>
      <c r="J6" s="1" t="s">
        <v>7</v>
      </c>
      <c r="K6" s="1" t="s">
        <v>7</v>
      </c>
      <c r="L6" s="1" t="s">
        <v>7</v>
      </c>
      <c r="M6" s="1" t="s">
        <v>7</v>
      </c>
      <c r="N6" s="1" t="s">
        <v>7</v>
      </c>
    </row>
    <row r="7" spans="1:14" x14ac:dyDescent="0.2">
      <c r="A7" s="52" t="s">
        <v>4</v>
      </c>
      <c r="C7" s="4" t="s">
        <v>8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2" t="s">
        <v>4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2" t="s">
        <v>9</v>
      </c>
      <c r="B9" s="6" t="s">
        <v>10</v>
      </c>
      <c r="C9" s="7" t="s">
        <v>11</v>
      </c>
      <c r="D9" s="66">
        <v>41916</v>
      </c>
      <c r="E9" s="66">
        <v>39063</v>
      </c>
      <c r="F9" s="66">
        <v>29250</v>
      </c>
      <c r="G9" s="66">
        <v>28536</v>
      </c>
      <c r="H9" s="66">
        <v>29041</v>
      </c>
      <c r="I9" s="66">
        <v>28374</v>
      </c>
      <c r="J9" s="66">
        <v>29441</v>
      </c>
      <c r="K9" s="66">
        <v>27906</v>
      </c>
      <c r="L9" s="66">
        <v>28044</v>
      </c>
      <c r="M9" s="66">
        <v>29393</v>
      </c>
      <c r="N9" s="66">
        <v>47203</v>
      </c>
    </row>
    <row r="10" spans="1:14" x14ac:dyDescent="0.2">
      <c r="B10" s="6"/>
      <c r="C10" s="7" t="s">
        <v>120</v>
      </c>
      <c r="D10" s="66">
        <v>0</v>
      </c>
      <c r="E10" s="66">
        <v>724</v>
      </c>
      <c r="F10" s="66">
        <v>724</v>
      </c>
      <c r="G10" s="66">
        <v>724</v>
      </c>
      <c r="H10" s="66">
        <v>724</v>
      </c>
      <c r="I10" s="66">
        <v>724</v>
      </c>
      <c r="J10" s="66">
        <v>724</v>
      </c>
      <c r="K10" s="66">
        <v>724</v>
      </c>
      <c r="L10" s="66">
        <v>724</v>
      </c>
      <c r="M10" s="66">
        <v>724</v>
      </c>
      <c r="N10" s="66">
        <v>0</v>
      </c>
    </row>
    <row r="11" spans="1:14" x14ac:dyDescent="0.2">
      <c r="A11" s="52" t="s">
        <v>9</v>
      </c>
      <c r="B11" s="6" t="s">
        <v>14</v>
      </c>
      <c r="C11" s="7" t="s">
        <v>15</v>
      </c>
      <c r="D11" s="66">
        <v>97445</v>
      </c>
      <c r="E11" s="66">
        <v>112885</v>
      </c>
      <c r="F11" s="66">
        <v>95196</v>
      </c>
      <c r="G11" s="66">
        <v>96159</v>
      </c>
      <c r="H11" s="66">
        <v>99642</v>
      </c>
      <c r="I11" s="66">
        <v>102295</v>
      </c>
      <c r="J11" s="66">
        <v>105838</v>
      </c>
      <c r="K11" s="66">
        <v>109314</v>
      </c>
      <c r="L11" s="66">
        <v>111725</v>
      </c>
      <c r="M11" s="66">
        <v>114672</v>
      </c>
      <c r="N11" s="66">
        <v>142971</v>
      </c>
    </row>
    <row r="12" spans="1:14" x14ac:dyDescent="0.2">
      <c r="A12" s="52" t="s">
        <v>9</v>
      </c>
      <c r="B12" s="6" t="s">
        <v>18</v>
      </c>
      <c r="C12" s="7" t="s">
        <v>19</v>
      </c>
      <c r="D12" s="66">
        <v>20329</v>
      </c>
      <c r="E12" s="66">
        <v>33022</v>
      </c>
      <c r="F12" s="66">
        <v>23248</v>
      </c>
      <c r="G12" s="66">
        <v>23194</v>
      </c>
      <c r="H12" s="66">
        <v>23171</v>
      </c>
      <c r="I12" s="66">
        <v>23555</v>
      </c>
      <c r="J12" s="66">
        <v>24147</v>
      </c>
      <c r="K12" s="66">
        <v>24697</v>
      </c>
      <c r="L12" s="66">
        <v>25265</v>
      </c>
      <c r="M12" s="66">
        <v>25768</v>
      </c>
      <c r="N12" s="66">
        <v>28341</v>
      </c>
    </row>
    <row r="13" spans="1:14" x14ac:dyDescent="0.2">
      <c r="A13" s="52" t="s">
        <v>9</v>
      </c>
      <c r="B13" s="6" t="s">
        <v>12</v>
      </c>
      <c r="C13" s="7" t="s">
        <v>13</v>
      </c>
      <c r="D13" s="66">
        <v>347500</v>
      </c>
      <c r="E13" s="66">
        <v>328615</v>
      </c>
      <c r="F13" s="66">
        <v>365000</v>
      </c>
      <c r="G13" s="66">
        <v>319000</v>
      </c>
      <c r="H13" s="66">
        <v>347000</v>
      </c>
      <c r="I13" s="66">
        <v>317000</v>
      </c>
      <c r="J13" s="66">
        <v>322000</v>
      </c>
      <c r="K13" s="66">
        <v>324000</v>
      </c>
      <c r="L13" s="66">
        <v>318000</v>
      </c>
      <c r="M13" s="66">
        <v>309000</v>
      </c>
      <c r="N13" s="66">
        <v>434000</v>
      </c>
    </row>
    <row r="14" spans="1:14" x14ac:dyDescent="0.2">
      <c r="A14" s="52" t="s">
        <v>9</v>
      </c>
      <c r="B14" s="6" t="s">
        <v>16</v>
      </c>
      <c r="C14" s="7" t="s">
        <v>17</v>
      </c>
      <c r="D14" s="66">
        <v>1013</v>
      </c>
      <c r="E14" s="66">
        <v>1355</v>
      </c>
      <c r="F14" s="66">
        <v>1355</v>
      </c>
      <c r="G14" s="66">
        <v>1355</v>
      </c>
      <c r="H14" s="66">
        <v>1355</v>
      </c>
      <c r="I14" s="66">
        <v>1355</v>
      </c>
      <c r="J14" s="66">
        <v>1355</v>
      </c>
      <c r="K14" s="66">
        <v>1355</v>
      </c>
      <c r="L14" s="66">
        <v>1355</v>
      </c>
      <c r="M14" s="66">
        <v>1355</v>
      </c>
      <c r="N14" s="66">
        <v>1013</v>
      </c>
    </row>
    <row r="15" spans="1:14" x14ac:dyDescent="0.2">
      <c r="A15" s="52" t="s">
        <v>4</v>
      </c>
      <c r="C15" s="7" t="s">
        <v>20</v>
      </c>
      <c r="D15" s="66">
        <v>0</v>
      </c>
      <c r="E15" s="66">
        <v>0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</row>
    <row r="16" spans="1:14" x14ac:dyDescent="0.2">
      <c r="A16" s="52" t="s">
        <v>4</v>
      </c>
      <c r="D16" s="67"/>
      <c r="E16" s="68"/>
      <c r="F16" s="68"/>
      <c r="G16" s="68"/>
      <c r="H16" s="68"/>
      <c r="I16" s="68"/>
      <c r="J16" s="68"/>
      <c r="K16" s="68"/>
      <c r="L16" s="68"/>
      <c r="M16" s="68"/>
      <c r="N16" s="68"/>
    </row>
    <row r="17" spans="1:17" x14ac:dyDescent="0.2">
      <c r="A17" s="52" t="s">
        <v>4</v>
      </c>
      <c r="C17" s="3" t="s">
        <v>21</v>
      </c>
      <c r="D17" s="69">
        <f t="shared" ref="D17:N17" si="0">SUM(D9:D16)</f>
        <v>508203</v>
      </c>
      <c r="E17" s="70">
        <f t="shared" si="0"/>
        <v>515664</v>
      </c>
      <c r="F17" s="70">
        <f t="shared" si="0"/>
        <v>514773</v>
      </c>
      <c r="G17" s="70">
        <f t="shared" si="0"/>
        <v>468968</v>
      </c>
      <c r="H17" s="70">
        <f t="shared" si="0"/>
        <v>500933</v>
      </c>
      <c r="I17" s="70">
        <f t="shared" si="0"/>
        <v>473303</v>
      </c>
      <c r="J17" s="70">
        <f t="shared" si="0"/>
        <v>483505</v>
      </c>
      <c r="K17" s="70">
        <f t="shared" si="0"/>
        <v>487996</v>
      </c>
      <c r="L17" s="70">
        <f t="shared" si="0"/>
        <v>485113</v>
      </c>
      <c r="M17" s="70">
        <f t="shared" si="0"/>
        <v>480912</v>
      </c>
      <c r="N17" s="70">
        <f t="shared" si="0"/>
        <v>653528</v>
      </c>
    </row>
    <row r="18" spans="1:17" x14ac:dyDescent="0.2">
      <c r="A18" s="52" t="s">
        <v>2</v>
      </c>
      <c r="C18" s="3"/>
      <c r="D18" s="71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1:17" x14ac:dyDescent="0.2">
      <c r="A19" s="52" t="s">
        <v>9</v>
      </c>
      <c r="B19" s="6" t="s">
        <v>22</v>
      </c>
      <c r="C19" s="3" t="s">
        <v>137</v>
      </c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68"/>
    </row>
    <row r="20" spans="1:17" x14ac:dyDescent="0.2">
      <c r="B20" s="6"/>
      <c r="C20" s="7" t="s">
        <v>120</v>
      </c>
      <c r="D20" s="66">
        <v>72984</v>
      </c>
      <c r="E20" s="66">
        <v>63713</v>
      </c>
      <c r="F20" s="66">
        <v>63713</v>
      </c>
      <c r="G20" s="66">
        <v>63713</v>
      </c>
      <c r="H20" s="66">
        <v>63713</v>
      </c>
      <c r="I20" s="66">
        <v>63713</v>
      </c>
      <c r="J20" s="66">
        <v>63713</v>
      </c>
      <c r="K20" s="66">
        <v>63713</v>
      </c>
      <c r="L20" s="66">
        <v>63713</v>
      </c>
      <c r="M20" s="66">
        <v>63713</v>
      </c>
      <c r="N20" s="66">
        <v>72984</v>
      </c>
    </row>
    <row r="21" spans="1:17" x14ac:dyDescent="0.2">
      <c r="A21" s="52" t="s">
        <v>9</v>
      </c>
      <c r="B21" s="6" t="s">
        <v>23</v>
      </c>
      <c r="C21" s="7" t="s">
        <v>13</v>
      </c>
      <c r="D21" s="66">
        <v>62604</v>
      </c>
      <c r="E21" s="66">
        <v>69027</v>
      </c>
      <c r="F21" s="66">
        <v>126454</v>
      </c>
      <c r="G21" s="66">
        <v>128111</v>
      </c>
      <c r="H21" s="66">
        <v>129823</v>
      </c>
      <c r="I21" s="66">
        <v>129987</v>
      </c>
      <c r="J21" s="66">
        <v>128726</v>
      </c>
      <c r="K21" s="66">
        <v>129138</v>
      </c>
      <c r="L21" s="66">
        <v>127990</v>
      </c>
      <c r="M21" s="66">
        <v>126494</v>
      </c>
      <c r="N21" s="66">
        <v>627470</v>
      </c>
      <c r="Q21" s="84"/>
    </row>
    <row r="22" spans="1:17" x14ac:dyDescent="0.2">
      <c r="A22" s="52" t="s">
        <v>9</v>
      </c>
      <c r="B22" s="6" t="s">
        <v>24</v>
      </c>
      <c r="C22" s="7" t="s">
        <v>121</v>
      </c>
      <c r="D22" s="66">
        <v>44745</v>
      </c>
      <c r="E22" s="66">
        <v>46909</v>
      </c>
      <c r="F22" s="66">
        <v>45217</v>
      </c>
      <c r="G22" s="66">
        <v>37866</v>
      </c>
      <c r="H22" s="66">
        <v>29748</v>
      </c>
      <c r="I22" s="66">
        <v>21559</v>
      </c>
      <c r="J22" s="66">
        <v>16958</v>
      </c>
      <c r="K22" s="66">
        <v>12488</v>
      </c>
      <c r="L22" s="66">
        <v>7275</v>
      </c>
      <c r="M22" s="66">
        <v>2246</v>
      </c>
      <c r="N22" s="66">
        <v>30614</v>
      </c>
    </row>
    <row r="23" spans="1:17" x14ac:dyDescent="0.2">
      <c r="A23" s="52" t="s">
        <v>9</v>
      </c>
      <c r="B23" s="6" t="s">
        <v>25</v>
      </c>
      <c r="C23" s="7" t="s">
        <v>122</v>
      </c>
      <c r="D23" s="66">
        <v>287169</v>
      </c>
      <c r="E23" s="66">
        <v>194660</v>
      </c>
      <c r="F23" s="66">
        <v>196703</v>
      </c>
      <c r="G23" s="66">
        <v>202446</v>
      </c>
      <c r="H23" s="66">
        <v>199628</v>
      </c>
      <c r="I23" s="66">
        <v>204627</v>
      </c>
      <c r="J23" s="66">
        <v>209454</v>
      </c>
      <c r="K23" s="66">
        <v>214281</v>
      </c>
      <c r="L23" s="66">
        <v>219108</v>
      </c>
      <c r="M23" s="66">
        <v>223763</v>
      </c>
      <c r="N23" s="66">
        <v>291358</v>
      </c>
    </row>
    <row r="24" spans="1:17" x14ac:dyDescent="0.2">
      <c r="A24" s="52" t="s">
        <v>9</v>
      </c>
      <c r="B24" s="6" t="s">
        <v>26</v>
      </c>
      <c r="C24" s="7" t="s">
        <v>27</v>
      </c>
      <c r="D24" s="66">
        <v>11763613</v>
      </c>
      <c r="E24" s="66">
        <v>12420916</v>
      </c>
      <c r="F24" s="66">
        <v>8848795</v>
      </c>
      <c r="G24" s="66">
        <v>9250726</v>
      </c>
      <c r="H24" s="66">
        <v>9645567</v>
      </c>
      <c r="I24" s="66">
        <v>9692411</v>
      </c>
      <c r="J24" s="66">
        <v>10050114</v>
      </c>
      <c r="K24" s="66">
        <v>10451351</v>
      </c>
      <c r="L24" s="66">
        <v>10395642</v>
      </c>
      <c r="M24" s="66">
        <v>10689890</v>
      </c>
      <c r="N24" s="66">
        <v>17175475</v>
      </c>
    </row>
    <row r="25" spans="1:17" x14ac:dyDescent="0.2">
      <c r="A25" s="52" t="s">
        <v>9</v>
      </c>
      <c r="B25" s="6" t="s">
        <v>28</v>
      </c>
      <c r="C25" s="7" t="s">
        <v>123</v>
      </c>
      <c r="D25" s="66">
        <v>5998</v>
      </c>
      <c r="E25" s="66">
        <v>5998</v>
      </c>
      <c r="F25" s="66">
        <v>5998</v>
      </c>
      <c r="G25" s="66">
        <v>5998</v>
      </c>
      <c r="H25" s="66">
        <v>5998</v>
      </c>
      <c r="I25" s="66">
        <v>5998</v>
      </c>
      <c r="J25" s="66">
        <v>5998</v>
      </c>
      <c r="K25" s="66">
        <v>5998</v>
      </c>
      <c r="L25" s="66">
        <v>5998</v>
      </c>
      <c r="M25" s="66">
        <v>5998</v>
      </c>
      <c r="N25" s="66">
        <v>5998</v>
      </c>
    </row>
    <row r="26" spans="1:17" x14ac:dyDescent="0.2">
      <c r="A26" s="52" t="s">
        <v>9</v>
      </c>
      <c r="B26" s="6" t="s">
        <v>29</v>
      </c>
      <c r="C26" s="7" t="s">
        <v>124</v>
      </c>
      <c r="D26" s="66">
        <v>19384</v>
      </c>
      <c r="E26" s="66">
        <v>19384</v>
      </c>
      <c r="F26" s="66">
        <v>19384</v>
      </c>
      <c r="G26" s="66">
        <v>19384</v>
      </c>
      <c r="H26" s="66">
        <v>19384</v>
      </c>
      <c r="I26" s="66">
        <v>19384</v>
      </c>
      <c r="J26" s="66">
        <v>19384</v>
      </c>
      <c r="K26" s="66">
        <v>19384</v>
      </c>
      <c r="L26" s="66">
        <v>19384</v>
      </c>
      <c r="M26" s="66">
        <v>19384</v>
      </c>
      <c r="N26" s="66">
        <v>1609</v>
      </c>
    </row>
    <row r="27" spans="1:17" x14ac:dyDescent="0.2">
      <c r="A27" s="52" t="s">
        <v>4</v>
      </c>
      <c r="D27" s="73"/>
      <c r="E27" s="73"/>
      <c r="F27" s="73"/>
      <c r="G27" s="73"/>
      <c r="H27" s="73"/>
      <c r="I27" s="73"/>
      <c r="J27" s="73"/>
      <c r="K27" s="73"/>
      <c r="L27" s="73"/>
      <c r="M27" s="73"/>
      <c r="N27" s="73"/>
    </row>
    <row r="28" spans="1:17" x14ac:dyDescent="0.2">
      <c r="A28" s="52" t="s">
        <v>4</v>
      </c>
      <c r="B28" s="8"/>
      <c r="C28" s="3" t="s">
        <v>30</v>
      </c>
      <c r="D28" s="69">
        <f>SUM(D20:D27)</f>
        <v>12256497</v>
      </c>
      <c r="E28" s="69">
        <f t="shared" ref="E28:N28" si="1">SUM(E20:E27)</f>
        <v>12820607</v>
      </c>
      <c r="F28" s="69">
        <f t="shared" si="1"/>
        <v>9306264</v>
      </c>
      <c r="G28" s="69">
        <f t="shared" si="1"/>
        <v>9708244</v>
      </c>
      <c r="H28" s="69">
        <f t="shared" si="1"/>
        <v>10093861</v>
      </c>
      <c r="I28" s="69">
        <f t="shared" si="1"/>
        <v>10137679</v>
      </c>
      <c r="J28" s="69">
        <f t="shared" si="1"/>
        <v>10494347</v>
      </c>
      <c r="K28" s="69">
        <f t="shared" si="1"/>
        <v>10896353</v>
      </c>
      <c r="L28" s="69">
        <f t="shared" si="1"/>
        <v>10839110</v>
      </c>
      <c r="M28" s="69">
        <f t="shared" si="1"/>
        <v>11131488</v>
      </c>
      <c r="N28" s="69">
        <f t="shared" si="1"/>
        <v>18205508</v>
      </c>
    </row>
    <row r="29" spans="1:17" x14ac:dyDescent="0.2">
      <c r="A29" s="52" t="s">
        <v>4</v>
      </c>
      <c r="B29" s="9"/>
      <c r="C29" s="9"/>
      <c r="D29" s="74"/>
      <c r="E29" s="75"/>
      <c r="F29" s="75"/>
      <c r="G29" s="75"/>
      <c r="H29" s="75"/>
      <c r="I29" s="75"/>
      <c r="J29" s="75"/>
      <c r="K29" s="75"/>
      <c r="L29" s="75"/>
      <c r="M29" s="75"/>
      <c r="N29" s="75"/>
    </row>
    <row r="30" spans="1:17" ht="13.5" thickBot="1" x14ac:dyDescent="0.25">
      <c r="A30" s="52" t="s">
        <v>4</v>
      </c>
      <c r="C30" s="3" t="s">
        <v>31</v>
      </c>
      <c r="D30" s="76">
        <f t="shared" ref="D30:M30" si="2">D17+D28</f>
        <v>12764700</v>
      </c>
      <c r="E30" s="77">
        <f t="shared" si="2"/>
        <v>13336271</v>
      </c>
      <c r="F30" s="77">
        <f t="shared" si="2"/>
        <v>9821037</v>
      </c>
      <c r="G30" s="77">
        <f t="shared" si="2"/>
        <v>10177212</v>
      </c>
      <c r="H30" s="77">
        <f t="shared" si="2"/>
        <v>10594794</v>
      </c>
      <c r="I30" s="77">
        <f t="shared" si="2"/>
        <v>10610982</v>
      </c>
      <c r="J30" s="77">
        <f t="shared" si="2"/>
        <v>10977852</v>
      </c>
      <c r="K30" s="77">
        <f t="shared" si="2"/>
        <v>11384349</v>
      </c>
      <c r="L30" s="77">
        <f t="shared" si="2"/>
        <v>11324223</v>
      </c>
      <c r="M30" s="77">
        <f t="shared" si="2"/>
        <v>11612400</v>
      </c>
      <c r="N30" s="77">
        <f>N17+N28</f>
        <v>18859036</v>
      </c>
    </row>
    <row r="31" spans="1:17" ht="13.5" thickTop="1" x14ac:dyDescent="0.2">
      <c r="A31" s="52" t="s">
        <v>2</v>
      </c>
      <c r="C31" s="3"/>
      <c r="D31" s="71"/>
      <c r="E31" s="72"/>
      <c r="F31" s="72"/>
      <c r="G31" s="72"/>
      <c r="H31" s="72"/>
      <c r="I31" s="72"/>
      <c r="J31" s="72"/>
      <c r="K31" s="72"/>
      <c r="L31" s="72"/>
      <c r="M31" s="72"/>
      <c r="N31" s="72"/>
    </row>
    <row r="32" spans="1:17" x14ac:dyDescent="0.2">
      <c r="A32" s="52" t="s">
        <v>5</v>
      </c>
      <c r="C32" s="3" t="s">
        <v>32</v>
      </c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</row>
    <row r="33" spans="1:19" x14ac:dyDescent="0.2">
      <c r="A33" s="52" t="s">
        <v>4</v>
      </c>
      <c r="C33" s="4" t="s">
        <v>33</v>
      </c>
      <c r="D33" s="73"/>
      <c r="E33" s="73"/>
      <c r="F33" s="73"/>
      <c r="G33" s="73"/>
      <c r="H33" s="73"/>
      <c r="I33" s="73"/>
      <c r="J33" s="73"/>
      <c r="K33" s="73"/>
      <c r="L33" s="73"/>
      <c r="M33" s="73"/>
      <c r="N33" s="73"/>
    </row>
    <row r="34" spans="1:19" x14ac:dyDescent="0.2">
      <c r="A34" s="52" t="s">
        <v>9</v>
      </c>
      <c r="B34" s="6" t="s">
        <v>34</v>
      </c>
      <c r="C34" s="7" t="s">
        <v>35</v>
      </c>
      <c r="D34" s="66">
        <v>0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</row>
    <row r="35" spans="1:19" x14ac:dyDescent="0.2">
      <c r="A35" s="52" t="s">
        <v>9</v>
      </c>
      <c r="B35" s="6" t="s">
        <v>36</v>
      </c>
      <c r="C35" s="7" t="s">
        <v>125</v>
      </c>
      <c r="D35" s="66">
        <v>161928</v>
      </c>
      <c r="E35" s="66">
        <v>163315</v>
      </c>
      <c r="F35" s="66">
        <v>100396</v>
      </c>
      <c r="G35" s="66">
        <v>93891</v>
      </c>
      <c r="H35" s="66">
        <v>87705</v>
      </c>
      <c r="I35" s="66">
        <v>88723</v>
      </c>
      <c r="J35" s="66">
        <v>90791</v>
      </c>
      <c r="K35" s="66">
        <v>91772</v>
      </c>
      <c r="L35" s="66">
        <v>85022</v>
      </c>
      <c r="M35" s="66">
        <v>86189</v>
      </c>
      <c r="N35" s="66">
        <v>138750</v>
      </c>
    </row>
    <row r="36" spans="1:19" x14ac:dyDescent="0.2">
      <c r="A36" s="52" t="s">
        <v>9</v>
      </c>
      <c r="B36" s="6" t="s">
        <v>37</v>
      </c>
      <c r="C36" s="7" t="s">
        <v>126</v>
      </c>
      <c r="D36" s="66">
        <v>21741</v>
      </c>
      <c r="E36" s="66">
        <v>22332</v>
      </c>
      <c r="F36" s="66">
        <v>22804</v>
      </c>
      <c r="G36" s="66">
        <v>22806</v>
      </c>
      <c r="H36" s="66">
        <v>23566</v>
      </c>
      <c r="I36" s="66">
        <v>24043</v>
      </c>
      <c r="J36" s="66">
        <v>24727</v>
      </c>
      <c r="K36" s="66">
        <v>25417</v>
      </c>
      <c r="L36" s="66">
        <v>26057</v>
      </c>
      <c r="M36" s="66">
        <v>26720</v>
      </c>
      <c r="N36" s="66">
        <v>27755</v>
      </c>
    </row>
    <row r="37" spans="1:19" x14ac:dyDescent="0.2">
      <c r="A37" s="52" t="s">
        <v>9</v>
      </c>
      <c r="B37" s="6" t="s">
        <v>38</v>
      </c>
      <c r="C37" s="7" t="s">
        <v>39</v>
      </c>
      <c r="D37" s="66">
        <v>267500</v>
      </c>
      <c r="E37" s="66">
        <v>246500</v>
      </c>
      <c r="F37" s="66">
        <v>351000</v>
      </c>
      <c r="G37" s="66">
        <v>305000</v>
      </c>
      <c r="H37" s="66">
        <v>333000</v>
      </c>
      <c r="I37" s="66">
        <v>303000</v>
      </c>
      <c r="J37" s="66">
        <v>308000</v>
      </c>
      <c r="K37" s="66">
        <v>310000</v>
      </c>
      <c r="L37" s="66">
        <v>304000</v>
      </c>
      <c r="M37" s="66">
        <v>295000</v>
      </c>
      <c r="N37" s="66">
        <v>354000</v>
      </c>
    </row>
    <row r="38" spans="1:19" x14ac:dyDescent="0.2">
      <c r="A38" s="52" t="s">
        <v>9</v>
      </c>
      <c r="B38" s="6" t="s">
        <v>42</v>
      </c>
      <c r="C38" s="7" t="s">
        <v>43</v>
      </c>
      <c r="D38" s="66">
        <v>12747</v>
      </c>
      <c r="E38" s="66">
        <v>13709</v>
      </c>
      <c r="F38" s="66">
        <v>13620</v>
      </c>
      <c r="G38" s="66">
        <v>13857</v>
      </c>
      <c r="H38" s="66">
        <v>14124</v>
      </c>
      <c r="I38" s="66">
        <v>14385</v>
      </c>
      <c r="J38" s="66">
        <v>14626</v>
      </c>
      <c r="K38" s="66">
        <v>14914</v>
      </c>
      <c r="L38" s="66">
        <v>15021</v>
      </c>
      <c r="M38" s="66">
        <v>15455</v>
      </c>
      <c r="N38" s="66">
        <v>14767</v>
      </c>
    </row>
    <row r="39" spans="1:19" x14ac:dyDescent="0.2">
      <c r="A39" s="52" t="s">
        <v>9</v>
      </c>
      <c r="B39" s="6" t="s">
        <v>40</v>
      </c>
      <c r="C39" s="7" t="s">
        <v>41</v>
      </c>
      <c r="D39" s="66">
        <v>3435</v>
      </c>
      <c r="E39" s="66">
        <v>4164</v>
      </c>
      <c r="F39" s="66">
        <v>3598</v>
      </c>
      <c r="G39" s="66">
        <v>2855</v>
      </c>
      <c r="H39" s="66">
        <v>2192</v>
      </c>
      <c r="I39" s="66">
        <v>2399</v>
      </c>
      <c r="J39" s="66">
        <v>1979</v>
      </c>
      <c r="K39" s="66">
        <v>1861</v>
      </c>
      <c r="L39" s="66">
        <v>1736</v>
      </c>
      <c r="M39" s="66">
        <v>1512</v>
      </c>
      <c r="N39" s="66">
        <v>1592</v>
      </c>
    </row>
    <row r="40" spans="1:19" x14ac:dyDescent="0.2">
      <c r="A40" s="52" t="s">
        <v>9</v>
      </c>
      <c r="B40" s="6" t="s">
        <v>44</v>
      </c>
      <c r="D40" s="67"/>
      <c r="E40" s="68"/>
      <c r="F40" s="68"/>
      <c r="G40" s="68"/>
      <c r="H40" s="68"/>
      <c r="I40" s="68"/>
      <c r="J40" s="68"/>
      <c r="K40" s="68"/>
      <c r="L40" s="68"/>
      <c r="M40" s="68"/>
      <c r="N40" s="68"/>
    </row>
    <row r="41" spans="1:19" x14ac:dyDescent="0.2">
      <c r="A41" s="52" t="s">
        <v>4</v>
      </c>
      <c r="B41" s="8"/>
      <c r="C41" s="3" t="s">
        <v>45</v>
      </c>
      <c r="D41" s="69">
        <f t="shared" ref="D41:N41" si="3">SUM(D34:D40)</f>
        <v>467351</v>
      </c>
      <c r="E41" s="70">
        <f t="shared" si="3"/>
        <v>450020</v>
      </c>
      <c r="F41" s="70">
        <f t="shared" si="3"/>
        <v>491418</v>
      </c>
      <c r="G41" s="70">
        <f t="shared" si="3"/>
        <v>438409</v>
      </c>
      <c r="H41" s="70">
        <f t="shared" si="3"/>
        <v>460587</v>
      </c>
      <c r="I41" s="70">
        <f t="shared" si="3"/>
        <v>432550</v>
      </c>
      <c r="J41" s="70">
        <f t="shared" si="3"/>
        <v>440123</v>
      </c>
      <c r="K41" s="70">
        <f t="shared" si="3"/>
        <v>443964</v>
      </c>
      <c r="L41" s="70">
        <f t="shared" si="3"/>
        <v>431836</v>
      </c>
      <c r="M41" s="70">
        <f t="shared" si="3"/>
        <v>424876</v>
      </c>
      <c r="N41" s="70">
        <f t="shared" si="3"/>
        <v>536864</v>
      </c>
    </row>
    <row r="42" spans="1:19" x14ac:dyDescent="0.2">
      <c r="A42" s="52" t="s">
        <v>4</v>
      </c>
      <c r="B42" s="9"/>
      <c r="C42" s="3"/>
      <c r="D42" s="71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9" x14ac:dyDescent="0.2">
      <c r="A43" s="52" t="s">
        <v>4</v>
      </c>
      <c r="B43" s="9"/>
      <c r="C43" s="3" t="s">
        <v>136</v>
      </c>
      <c r="D43" s="67"/>
      <c r="E43" s="68"/>
      <c r="F43" s="68"/>
      <c r="G43" s="68"/>
      <c r="H43" s="68"/>
      <c r="I43" s="68"/>
      <c r="J43" s="68"/>
      <c r="K43" s="68"/>
      <c r="L43" s="68"/>
      <c r="M43" s="68"/>
      <c r="N43" s="68"/>
    </row>
    <row r="44" spans="1:19" x14ac:dyDescent="0.2">
      <c r="A44" s="52" t="s">
        <v>2</v>
      </c>
      <c r="C44" s="7" t="s">
        <v>35</v>
      </c>
      <c r="D44" s="66">
        <v>0</v>
      </c>
      <c r="E44" s="66">
        <v>0</v>
      </c>
      <c r="F44" s="66">
        <v>0</v>
      </c>
      <c r="G44" s="66">
        <v>0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</row>
    <row r="45" spans="1:19" x14ac:dyDescent="0.2">
      <c r="A45" s="52" t="s">
        <v>9</v>
      </c>
      <c r="B45" s="6" t="s">
        <v>46</v>
      </c>
      <c r="C45" s="7" t="s">
        <v>125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66">
        <v>0</v>
      </c>
      <c r="L45" s="66">
        <v>0</v>
      </c>
      <c r="M45" s="66">
        <v>0</v>
      </c>
      <c r="N45" s="66">
        <v>0</v>
      </c>
      <c r="S45" s="127"/>
    </row>
    <row r="46" spans="1:19" x14ac:dyDescent="0.2">
      <c r="A46" s="52" t="s">
        <v>9</v>
      </c>
      <c r="B46" s="6" t="s">
        <v>47</v>
      </c>
      <c r="C46" s="7" t="s">
        <v>39</v>
      </c>
      <c r="D46" s="66">
        <v>1942363</v>
      </c>
      <c r="E46" s="66">
        <v>2115449</v>
      </c>
      <c r="F46" s="66">
        <v>1583004</v>
      </c>
      <c r="G46" s="66">
        <v>1694823</v>
      </c>
      <c r="H46" s="66">
        <v>1734822</v>
      </c>
      <c r="I46" s="66">
        <v>1770783</v>
      </c>
      <c r="J46" s="66">
        <v>1798675</v>
      </c>
      <c r="K46" s="66">
        <v>1812424</v>
      </c>
      <c r="L46" s="66">
        <v>1771678</v>
      </c>
      <c r="M46" s="66">
        <v>1719902</v>
      </c>
      <c r="N46" s="66">
        <v>2770524</v>
      </c>
      <c r="S46" s="84"/>
    </row>
    <row r="47" spans="1:19" x14ac:dyDescent="0.2">
      <c r="A47" s="52" t="s">
        <v>9</v>
      </c>
      <c r="B47" s="6" t="s">
        <v>49</v>
      </c>
      <c r="C47" s="7" t="s">
        <v>43</v>
      </c>
      <c r="D47" s="66">
        <v>1064</v>
      </c>
      <c r="E47" s="66">
        <v>970</v>
      </c>
      <c r="F47" s="66">
        <v>964</v>
      </c>
      <c r="G47" s="66">
        <v>980</v>
      </c>
      <c r="H47" s="66">
        <v>999</v>
      </c>
      <c r="I47" s="66">
        <v>1018</v>
      </c>
      <c r="J47" s="66">
        <v>1035</v>
      </c>
      <c r="K47" s="66">
        <v>1055</v>
      </c>
      <c r="L47" s="66">
        <v>1063</v>
      </c>
      <c r="M47" s="66">
        <v>1093</v>
      </c>
      <c r="N47" s="66">
        <v>1233</v>
      </c>
      <c r="S47" s="84"/>
    </row>
    <row r="48" spans="1:19" x14ac:dyDescent="0.2">
      <c r="A48" s="52" t="s">
        <v>9</v>
      </c>
      <c r="B48" s="6" t="s">
        <v>48</v>
      </c>
      <c r="C48" s="7" t="s">
        <v>41</v>
      </c>
      <c r="D48" s="66">
        <v>28395</v>
      </c>
      <c r="E48" s="66">
        <v>28813</v>
      </c>
      <c r="F48" s="66">
        <v>26248</v>
      </c>
      <c r="G48" s="66">
        <v>24426</v>
      </c>
      <c r="H48" s="66">
        <v>23267</v>
      </c>
      <c r="I48" s="66">
        <v>21901</v>
      </c>
      <c r="J48" s="66">
        <v>20955</v>
      </c>
      <c r="K48" s="66">
        <v>20126</v>
      </c>
      <c r="L48" s="66">
        <v>19423</v>
      </c>
      <c r="M48" s="66">
        <v>18944</v>
      </c>
      <c r="N48" s="66">
        <v>19492</v>
      </c>
    </row>
    <row r="49" spans="1:14" x14ac:dyDescent="0.2">
      <c r="A49" s="52" t="s">
        <v>9</v>
      </c>
      <c r="B49" s="6" t="s">
        <v>50</v>
      </c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</row>
    <row r="50" spans="1:14" x14ac:dyDescent="0.2">
      <c r="A50" s="52" t="s">
        <v>4</v>
      </c>
      <c r="C50" s="3" t="s">
        <v>51</v>
      </c>
      <c r="D50" s="69">
        <f t="shared" ref="D50:N50" si="4">SUM(D44:D49)</f>
        <v>1971822</v>
      </c>
      <c r="E50" s="70">
        <f t="shared" si="4"/>
        <v>2145232</v>
      </c>
      <c r="F50" s="70">
        <f t="shared" si="4"/>
        <v>1610216</v>
      </c>
      <c r="G50" s="70">
        <f t="shared" si="4"/>
        <v>1720229</v>
      </c>
      <c r="H50" s="70">
        <f t="shared" si="4"/>
        <v>1759088</v>
      </c>
      <c r="I50" s="70">
        <f t="shared" si="4"/>
        <v>1793702</v>
      </c>
      <c r="J50" s="70">
        <f t="shared" si="4"/>
        <v>1820665</v>
      </c>
      <c r="K50" s="70">
        <f t="shared" si="4"/>
        <v>1833605</v>
      </c>
      <c r="L50" s="70">
        <f t="shared" si="4"/>
        <v>1792164</v>
      </c>
      <c r="M50" s="70">
        <f t="shared" si="4"/>
        <v>1739939</v>
      </c>
      <c r="N50" s="70">
        <f t="shared" si="4"/>
        <v>2791249</v>
      </c>
    </row>
    <row r="51" spans="1:14" x14ac:dyDescent="0.2">
      <c r="A51" s="52" t="s">
        <v>4</v>
      </c>
      <c r="C51" s="9"/>
      <c r="D51" s="74"/>
      <c r="E51" s="75"/>
      <c r="F51" s="75"/>
      <c r="G51" s="75"/>
      <c r="H51" s="75"/>
      <c r="I51" s="75"/>
      <c r="J51" s="75"/>
      <c r="K51" s="75"/>
      <c r="L51" s="75"/>
      <c r="M51" s="75"/>
      <c r="N51" s="75"/>
    </row>
    <row r="52" spans="1:14" ht="13.5" thickBot="1" x14ac:dyDescent="0.25">
      <c r="A52" s="52" t="s">
        <v>4</v>
      </c>
      <c r="C52" s="3" t="s">
        <v>52</v>
      </c>
      <c r="D52" s="76">
        <f t="shared" ref="D52:N52" si="5">D41+D50</f>
        <v>2439173</v>
      </c>
      <c r="E52" s="77">
        <f t="shared" si="5"/>
        <v>2595252</v>
      </c>
      <c r="F52" s="77">
        <f t="shared" si="5"/>
        <v>2101634</v>
      </c>
      <c r="G52" s="77">
        <f t="shared" si="5"/>
        <v>2158638</v>
      </c>
      <c r="H52" s="77">
        <f t="shared" si="5"/>
        <v>2219675</v>
      </c>
      <c r="I52" s="77">
        <f t="shared" si="5"/>
        <v>2226252</v>
      </c>
      <c r="J52" s="77">
        <f t="shared" si="5"/>
        <v>2260788</v>
      </c>
      <c r="K52" s="77">
        <f t="shared" si="5"/>
        <v>2277569</v>
      </c>
      <c r="L52" s="77">
        <f t="shared" si="5"/>
        <v>2224000</v>
      </c>
      <c r="M52" s="77">
        <f t="shared" si="5"/>
        <v>2164815</v>
      </c>
      <c r="N52" s="77">
        <f t="shared" si="5"/>
        <v>3328113</v>
      </c>
    </row>
    <row r="53" spans="1:14" ht="13.5" thickTop="1" x14ac:dyDescent="0.2">
      <c r="A53" s="52" t="s">
        <v>4</v>
      </c>
      <c r="C53" s="3"/>
      <c r="D53" s="79"/>
      <c r="E53" s="80"/>
      <c r="F53" s="80"/>
      <c r="G53" s="80"/>
      <c r="H53" s="80"/>
      <c r="I53" s="80"/>
      <c r="J53" s="80"/>
      <c r="K53" s="80"/>
      <c r="L53" s="80"/>
      <c r="M53" s="80"/>
      <c r="N53" s="80"/>
    </row>
    <row r="54" spans="1:14" ht="13.5" thickBot="1" x14ac:dyDescent="0.25">
      <c r="A54" s="52" t="s">
        <v>4</v>
      </c>
      <c r="C54" s="3" t="s">
        <v>53</v>
      </c>
      <c r="D54" s="81">
        <f t="shared" ref="D54:N54" si="6">D30-D52</f>
        <v>10325527</v>
      </c>
      <c r="E54" s="81">
        <f t="shared" si="6"/>
        <v>10741019</v>
      </c>
      <c r="F54" s="81">
        <f t="shared" si="6"/>
        <v>7719403</v>
      </c>
      <c r="G54" s="81">
        <f t="shared" si="6"/>
        <v>8018574</v>
      </c>
      <c r="H54" s="81">
        <f t="shared" si="6"/>
        <v>8375119</v>
      </c>
      <c r="I54" s="81">
        <f t="shared" si="6"/>
        <v>8384730</v>
      </c>
      <c r="J54" s="81">
        <f t="shared" si="6"/>
        <v>8717064</v>
      </c>
      <c r="K54" s="81">
        <f t="shared" si="6"/>
        <v>9106780</v>
      </c>
      <c r="L54" s="81">
        <f t="shared" si="6"/>
        <v>9100223</v>
      </c>
      <c r="M54" s="81">
        <f t="shared" si="6"/>
        <v>9447585</v>
      </c>
      <c r="N54" s="81">
        <f t="shared" si="6"/>
        <v>15530923</v>
      </c>
    </row>
    <row r="55" spans="1:14" ht="13.5" thickTop="1" x14ac:dyDescent="0.2">
      <c r="A55" s="52" t="s">
        <v>4</v>
      </c>
      <c r="D55" s="73"/>
      <c r="E55" s="73"/>
      <c r="F55" s="73"/>
      <c r="G55" s="73"/>
      <c r="H55" s="73"/>
      <c r="I55" s="73"/>
      <c r="J55" s="73"/>
      <c r="K55" s="73"/>
      <c r="L55" s="73"/>
      <c r="M55" s="73"/>
      <c r="N55" s="73"/>
    </row>
    <row r="56" spans="1:14" x14ac:dyDescent="0.2">
      <c r="A56" s="52" t="s">
        <v>4</v>
      </c>
      <c r="C56" s="3" t="s">
        <v>54</v>
      </c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</row>
    <row r="57" spans="1:14" x14ac:dyDescent="0.2">
      <c r="A57" s="52" t="s">
        <v>2</v>
      </c>
      <c r="C57" s="2" t="s">
        <v>55</v>
      </c>
      <c r="D57" s="66">
        <v>5195111</v>
      </c>
      <c r="E57" s="66">
        <v>5242676</v>
      </c>
      <c r="F57" s="66">
        <v>5455065</v>
      </c>
      <c r="G57" s="66">
        <v>5469405</v>
      </c>
      <c r="H57" s="66">
        <v>5486414</v>
      </c>
      <c r="I57" s="66">
        <v>5496022</v>
      </c>
      <c r="J57" s="66">
        <v>5497247</v>
      </c>
      <c r="K57" s="66">
        <v>5496347</v>
      </c>
      <c r="L57" s="66">
        <v>5489782</v>
      </c>
      <c r="M57" s="66">
        <v>5475735</v>
      </c>
      <c r="N57" s="66">
        <v>5843493</v>
      </c>
    </row>
    <row r="58" spans="1:14" x14ac:dyDescent="0.2">
      <c r="A58" s="52" t="s">
        <v>9</v>
      </c>
      <c r="B58" s="6" t="s">
        <v>56</v>
      </c>
      <c r="C58" s="2" t="s">
        <v>57</v>
      </c>
      <c r="D58" s="66">
        <v>5031193</v>
      </c>
      <c r="E58" s="66">
        <v>5408763</v>
      </c>
      <c r="F58" s="66">
        <v>2174754</v>
      </c>
      <c r="G58" s="66">
        <v>2459583</v>
      </c>
      <c r="H58" s="66">
        <v>2799115</v>
      </c>
      <c r="I58" s="66">
        <v>2799115</v>
      </c>
      <c r="J58" s="66">
        <v>3130216</v>
      </c>
      <c r="K58" s="66">
        <v>3520823</v>
      </c>
      <c r="L58" s="66">
        <v>3520823</v>
      </c>
      <c r="M58" s="66">
        <v>3882225</v>
      </c>
      <c r="N58" s="66">
        <v>9588166</v>
      </c>
    </row>
    <row r="59" spans="1:14" x14ac:dyDescent="0.2">
      <c r="A59" s="52" t="s">
        <v>9</v>
      </c>
      <c r="B59" s="6" t="s">
        <v>58</v>
      </c>
      <c r="C59" s="2" t="s">
        <v>59</v>
      </c>
      <c r="D59" s="66">
        <v>73180</v>
      </c>
      <c r="E59" s="66">
        <v>65326</v>
      </c>
      <c r="F59" s="66">
        <v>65326</v>
      </c>
      <c r="G59" s="66">
        <v>65326</v>
      </c>
      <c r="H59" s="66">
        <v>65326</v>
      </c>
      <c r="I59" s="66">
        <v>65326</v>
      </c>
      <c r="J59" s="66">
        <v>65326</v>
      </c>
      <c r="K59" s="66">
        <v>65326</v>
      </c>
      <c r="L59" s="66">
        <v>65326</v>
      </c>
      <c r="M59" s="66">
        <v>65326</v>
      </c>
      <c r="N59" s="66">
        <v>73180</v>
      </c>
    </row>
    <row r="60" spans="1:14" x14ac:dyDescent="0.2">
      <c r="A60" s="52" t="s">
        <v>9</v>
      </c>
      <c r="B60" s="6" t="s">
        <v>60</v>
      </c>
      <c r="C60" s="2" t="s">
        <v>127</v>
      </c>
      <c r="D60" s="66">
        <v>6889</v>
      </c>
      <c r="E60" s="66">
        <v>7330</v>
      </c>
      <c r="F60" s="66">
        <v>7330</v>
      </c>
      <c r="G60" s="66">
        <v>7330</v>
      </c>
      <c r="H60" s="66">
        <v>7330</v>
      </c>
      <c r="I60" s="66">
        <v>7330</v>
      </c>
      <c r="J60" s="66">
        <v>7330</v>
      </c>
      <c r="K60" s="66">
        <v>7330</v>
      </c>
      <c r="L60" s="66">
        <v>7330</v>
      </c>
      <c r="M60" s="66">
        <v>7330</v>
      </c>
      <c r="N60" s="66">
        <v>6889</v>
      </c>
    </row>
    <row r="61" spans="1:14" x14ac:dyDescent="0.2">
      <c r="A61" s="52" t="s">
        <v>9</v>
      </c>
      <c r="B61" s="6" t="s">
        <v>61</v>
      </c>
      <c r="C61" s="2" t="s">
        <v>62</v>
      </c>
      <c r="D61" s="66">
        <v>19154</v>
      </c>
      <c r="E61" s="66">
        <v>16924</v>
      </c>
      <c r="F61" s="66">
        <v>16928</v>
      </c>
      <c r="G61" s="66">
        <v>16930</v>
      </c>
      <c r="H61" s="66">
        <v>16934</v>
      </c>
      <c r="I61" s="66">
        <v>16937</v>
      </c>
      <c r="J61" s="66">
        <v>16945</v>
      </c>
      <c r="K61" s="66">
        <v>16954</v>
      </c>
      <c r="L61" s="66">
        <v>16962</v>
      </c>
      <c r="M61" s="66">
        <v>16969</v>
      </c>
      <c r="N61" s="66">
        <v>19195</v>
      </c>
    </row>
    <row r="62" spans="1:14" x14ac:dyDescent="0.2">
      <c r="A62" s="52" t="s">
        <v>9</v>
      </c>
      <c r="B62" s="6" t="s">
        <v>63</v>
      </c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</row>
    <row r="63" spans="1:14" ht="13.5" thickBot="1" x14ac:dyDescent="0.25">
      <c r="A63" s="52" t="s">
        <v>9</v>
      </c>
      <c r="B63" s="6" t="s">
        <v>64</v>
      </c>
      <c r="C63" s="3" t="s">
        <v>65</v>
      </c>
      <c r="D63" s="76">
        <f t="shared" ref="D63:N63" si="7">SUM(D57:D62)</f>
        <v>10325527</v>
      </c>
      <c r="E63" s="77">
        <f t="shared" si="7"/>
        <v>10741019</v>
      </c>
      <c r="F63" s="77">
        <f t="shared" si="7"/>
        <v>7719403</v>
      </c>
      <c r="G63" s="77">
        <f t="shared" si="7"/>
        <v>8018574</v>
      </c>
      <c r="H63" s="77">
        <f t="shared" si="7"/>
        <v>8375119</v>
      </c>
      <c r="I63" s="77">
        <f t="shared" si="7"/>
        <v>8384730</v>
      </c>
      <c r="J63" s="77">
        <f t="shared" si="7"/>
        <v>8717064</v>
      </c>
      <c r="K63" s="77">
        <f t="shared" si="7"/>
        <v>9106780</v>
      </c>
      <c r="L63" s="77">
        <f t="shared" si="7"/>
        <v>9100223</v>
      </c>
      <c r="M63" s="77">
        <f t="shared" si="7"/>
        <v>9447585</v>
      </c>
      <c r="N63" s="77">
        <f t="shared" si="7"/>
        <v>15530923</v>
      </c>
    </row>
    <row r="64" spans="1:14" ht="13.5" thickTop="1" x14ac:dyDescent="0.2"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</row>
    <row r="65" spans="3:14" x14ac:dyDescent="0.2"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</row>
    <row r="66" spans="3:14" x14ac:dyDescent="0.2">
      <c r="F66" s="83"/>
      <c r="G66" s="83"/>
      <c r="H66" s="83"/>
      <c r="I66" s="83"/>
      <c r="J66" s="83"/>
      <c r="K66" s="83"/>
      <c r="L66" s="83"/>
      <c r="M66" s="83"/>
      <c r="N66" s="83"/>
    </row>
    <row r="67" spans="3:14" x14ac:dyDescent="0.2">
      <c r="F67" s="82"/>
      <c r="G67" s="82"/>
      <c r="H67" s="82"/>
      <c r="I67" s="82"/>
      <c r="J67" s="82"/>
      <c r="K67" s="82"/>
      <c r="L67" s="82"/>
      <c r="M67" s="82"/>
    </row>
    <row r="68" spans="3:14" x14ac:dyDescent="0.2">
      <c r="E68" s="122"/>
    </row>
    <row r="71" spans="3:14" x14ac:dyDescent="0.2">
      <c r="C71" s="120" t="s">
        <v>138</v>
      </c>
      <c r="D71" s="122">
        <v>0</v>
      </c>
      <c r="E71" s="122">
        <v>0</v>
      </c>
      <c r="F71" s="122">
        <v>0</v>
      </c>
      <c r="G71" s="122">
        <v>0</v>
      </c>
      <c r="H71" s="122">
        <v>0</v>
      </c>
      <c r="I71" s="122">
        <v>0</v>
      </c>
      <c r="J71" s="122">
        <v>0</v>
      </c>
      <c r="K71" s="122">
        <v>0</v>
      </c>
      <c r="L71" s="122">
        <v>0</v>
      </c>
      <c r="M71" s="122">
        <v>0</v>
      </c>
    </row>
  </sheetData>
  <pageMargins left="0.7" right="0.7" top="0.75" bottom="0.75" header="0.3" footer="0.3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B00DC-2EF5-4361-98B2-F050A78F83A1}">
  <sheetPr>
    <tabColor rgb="FF92D050"/>
    <pageSetUpPr fitToPage="1"/>
  </sheetPr>
  <dimension ref="A1:N62"/>
  <sheetViews>
    <sheetView showGridLines="0" view="pageBreakPreview" zoomScaleNormal="85" zoomScaleSheetLayoutView="100" workbookViewId="0">
      <selection activeCell="S11" sqref="S11"/>
    </sheetView>
  </sheetViews>
  <sheetFormatPr defaultColWidth="9.140625" defaultRowHeight="15" customHeight="1" x14ac:dyDescent="0.2"/>
  <cols>
    <col min="1" max="1" width="59.140625" style="100" customWidth="1"/>
    <col min="2" max="11" width="13.28515625" style="100" customWidth="1"/>
    <col min="12" max="12" width="13.28515625" style="100" hidden="1" customWidth="1"/>
    <col min="13" max="16384" width="9.140625" style="100"/>
  </cols>
  <sheetData>
    <row r="1" spans="1:14" s="97" customFormat="1" ht="12.75" x14ac:dyDescent="0.2"/>
    <row r="2" spans="1:14" s="110" customFormat="1" ht="20.25" x14ac:dyDescent="0.3">
      <c r="A2" s="108" t="s">
        <v>133</v>
      </c>
      <c r="B2" s="109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97" customFormat="1" ht="12.75" x14ac:dyDescent="0.2"/>
    <row r="4" spans="1:14" s="97" customFormat="1" ht="45" x14ac:dyDescent="0.25">
      <c r="B4" s="58" t="s">
        <v>141</v>
      </c>
      <c r="C4" s="58" t="s">
        <v>142</v>
      </c>
      <c r="D4" s="43" t="s">
        <v>143</v>
      </c>
      <c r="E4" s="43" t="s">
        <v>144</v>
      </c>
      <c r="F4" s="43" t="s">
        <v>145</v>
      </c>
      <c r="G4" s="43" t="s">
        <v>146</v>
      </c>
      <c r="H4" s="43" t="s">
        <v>147</v>
      </c>
      <c r="I4" s="43" t="s">
        <v>148</v>
      </c>
      <c r="J4" s="43" t="s">
        <v>149</v>
      </c>
      <c r="K4" s="43" t="s">
        <v>150</v>
      </c>
      <c r="L4" s="58" t="s">
        <v>118</v>
      </c>
    </row>
    <row r="5" spans="1:14" ht="15" customHeight="1" x14ac:dyDescent="0.25">
      <c r="B5" s="112" t="s">
        <v>7</v>
      </c>
      <c r="C5" s="112" t="s">
        <v>7</v>
      </c>
      <c r="D5" s="112" t="s">
        <v>7</v>
      </c>
      <c r="E5" s="112" t="s">
        <v>7</v>
      </c>
      <c r="F5" s="112" t="s">
        <v>7</v>
      </c>
      <c r="G5" s="112" t="s">
        <v>7</v>
      </c>
      <c r="H5" s="112" t="s">
        <v>7</v>
      </c>
      <c r="I5" s="112" t="s">
        <v>7</v>
      </c>
      <c r="J5" s="112" t="s">
        <v>7</v>
      </c>
      <c r="K5" s="112" t="s">
        <v>7</v>
      </c>
      <c r="L5" s="112" t="s">
        <v>7</v>
      </c>
    </row>
    <row r="6" spans="1:14" ht="12.75" x14ac:dyDescent="0.2">
      <c r="A6" s="97" t="s">
        <v>83</v>
      </c>
      <c r="B6" s="113"/>
      <c r="C6" s="113"/>
      <c r="D6" s="113"/>
      <c r="E6" s="113"/>
      <c r="F6" s="114"/>
      <c r="G6" s="114"/>
      <c r="H6" s="114"/>
      <c r="I6" s="114"/>
      <c r="J6" s="114"/>
      <c r="K6" s="114"/>
      <c r="L6" s="114"/>
    </row>
    <row r="7" spans="1:14" ht="12.75" x14ac:dyDescent="0.2">
      <c r="A7" s="100" t="s">
        <v>55</v>
      </c>
      <c r="B7" s="94">
        <v>5114549</v>
      </c>
      <c r="C7" s="94">
        <v>5182866</v>
      </c>
      <c r="D7" s="94">
        <v>5242676</v>
      </c>
      <c r="E7" s="94">
        <v>5455065</v>
      </c>
      <c r="F7" s="94">
        <v>5469405</v>
      </c>
      <c r="G7" s="94">
        <v>5486414</v>
      </c>
      <c r="H7" s="94">
        <v>5496022</v>
      </c>
      <c r="I7" s="94">
        <v>5497247</v>
      </c>
      <c r="J7" s="94">
        <v>5496347</v>
      </c>
      <c r="K7" s="94">
        <v>5489782</v>
      </c>
      <c r="L7" s="94">
        <v>5865908</v>
      </c>
    </row>
    <row r="8" spans="1:14" ht="12.75" x14ac:dyDescent="0.2">
      <c r="A8" s="100" t="s">
        <v>84</v>
      </c>
      <c r="B8" s="94">
        <v>4824800</v>
      </c>
      <c r="C8" s="94">
        <v>5198065</v>
      </c>
      <c r="D8" s="94">
        <v>5408763</v>
      </c>
      <c r="E8" s="94">
        <v>2174754</v>
      </c>
      <c r="F8" s="94">
        <v>2459583</v>
      </c>
      <c r="G8" s="94">
        <v>2799115</v>
      </c>
      <c r="H8" s="94">
        <v>2799115</v>
      </c>
      <c r="I8" s="94">
        <v>3130216</v>
      </c>
      <c r="J8" s="94">
        <v>3520823</v>
      </c>
      <c r="K8" s="94">
        <v>3520823</v>
      </c>
      <c r="L8" s="94">
        <v>9242965</v>
      </c>
    </row>
    <row r="9" spans="1:14" ht="12.75" x14ac:dyDescent="0.2">
      <c r="A9" s="100" t="s">
        <v>85</v>
      </c>
      <c r="B9" s="94">
        <v>73180</v>
      </c>
      <c r="C9" s="94">
        <v>65326</v>
      </c>
      <c r="D9" s="94">
        <v>65326</v>
      </c>
      <c r="E9" s="94">
        <v>65326</v>
      </c>
      <c r="F9" s="94">
        <v>65326</v>
      </c>
      <c r="G9" s="94">
        <v>65326</v>
      </c>
      <c r="H9" s="94">
        <v>65326</v>
      </c>
      <c r="I9" s="94">
        <v>65326</v>
      </c>
      <c r="J9" s="94">
        <v>65326</v>
      </c>
      <c r="K9" s="94">
        <v>65326</v>
      </c>
      <c r="L9" s="94">
        <v>73180</v>
      </c>
    </row>
    <row r="10" spans="1:14" ht="12.75" x14ac:dyDescent="0.2">
      <c r="A10" s="115" t="s">
        <v>86</v>
      </c>
      <c r="B10" s="94">
        <v>6889</v>
      </c>
      <c r="C10" s="94">
        <v>7330</v>
      </c>
      <c r="D10" s="94">
        <v>7330</v>
      </c>
      <c r="E10" s="94">
        <v>7330</v>
      </c>
      <c r="F10" s="94">
        <v>7330</v>
      </c>
      <c r="G10" s="94">
        <v>7330</v>
      </c>
      <c r="H10" s="94">
        <v>7330</v>
      </c>
      <c r="I10" s="94">
        <v>7330</v>
      </c>
      <c r="J10" s="94">
        <v>7330</v>
      </c>
      <c r="K10" s="94">
        <v>7330</v>
      </c>
      <c r="L10" s="94">
        <v>6889</v>
      </c>
    </row>
    <row r="11" spans="1:14" ht="12.75" x14ac:dyDescent="0.2">
      <c r="A11" s="100" t="s">
        <v>62</v>
      </c>
      <c r="B11" s="94">
        <v>19149</v>
      </c>
      <c r="C11" s="94">
        <v>16921</v>
      </c>
      <c r="D11" s="94">
        <v>16924</v>
      </c>
      <c r="E11" s="94">
        <v>16928</v>
      </c>
      <c r="F11" s="94">
        <v>16930</v>
      </c>
      <c r="G11" s="94">
        <v>16934</v>
      </c>
      <c r="H11" s="94">
        <v>16937</v>
      </c>
      <c r="I11" s="94">
        <v>16945</v>
      </c>
      <c r="J11" s="94">
        <v>16954</v>
      </c>
      <c r="K11" s="94">
        <v>16962</v>
      </c>
      <c r="L11" s="94">
        <v>19188</v>
      </c>
    </row>
    <row r="12" spans="1:14" s="97" customFormat="1" ht="12.75" x14ac:dyDescent="0.2">
      <c r="A12" s="97" t="s">
        <v>87</v>
      </c>
      <c r="B12" s="116">
        <f>SUM(B7:B11)</f>
        <v>10038567</v>
      </c>
      <c r="C12" s="116">
        <f t="shared" ref="C12:L12" si="0">SUM(C7:C11)</f>
        <v>10470508</v>
      </c>
      <c r="D12" s="116">
        <f t="shared" si="0"/>
        <v>10741019</v>
      </c>
      <c r="E12" s="116">
        <f t="shared" si="0"/>
        <v>7719403</v>
      </c>
      <c r="F12" s="116">
        <f t="shared" si="0"/>
        <v>8018574</v>
      </c>
      <c r="G12" s="116">
        <f t="shared" si="0"/>
        <v>8375119</v>
      </c>
      <c r="H12" s="116">
        <f t="shared" si="0"/>
        <v>8384730</v>
      </c>
      <c r="I12" s="116">
        <f t="shared" si="0"/>
        <v>8717064</v>
      </c>
      <c r="J12" s="116">
        <f t="shared" si="0"/>
        <v>9106780</v>
      </c>
      <c r="K12" s="116">
        <f t="shared" si="0"/>
        <v>9100223</v>
      </c>
      <c r="L12" s="116">
        <f t="shared" si="0"/>
        <v>15208130</v>
      </c>
    </row>
    <row r="13" spans="1:14" ht="12.75" x14ac:dyDescent="0.2">
      <c r="B13" s="94"/>
      <c r="C13" s="94"/>
      <c r="D13" s="94"/>
      <c r="E13" s="94"/>
      <c r="F13" s="94"/>
      <c r="G13" s="94"/>
      <c r="H13" s="94"/>
      <c r="I13" s="94"/>
      <c r="J13" s="94"/>
      <c r="K13" s="94"/>
      <c r="L13" s="94"/>
    </row>
    <row r="14" spans="1:14" ht="12.75" x14ac:dyDescent="0.2">
      <c r="A14" s="97" t="s">
        <v>88</v>
      </c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</row>
    <row r="15" spans="1:14" ht="12.75" x14ac:dyDescent="0.2">
      <c r="B15" s="94"/>
      <c r="C15" s="94"/>
      <c r="D15" s="94"/>
      <c r="E15" s="94"/>
      <c r="F15" s="94"/>
      <c r="G15" s="94"/>
      <c r="H15" s="94"/>
      <c r="I15" s="94"/>
      <c r="J15" s="94"/>
      <c r="K15" s="94"/>
      <c r="L15" s="94"/>
    </row>
    <row r="16" spans="1:14" ht="12.75" x14ac:dyDescent="0.2">
      <c r="A16" s="107" t="s">
        <v>89</v>
      </c>
      <c r="B16" s="94"/>
      <c r="C16" s="94"/>
      <c r="D16" s="94"/>
      <c r="E16" s="94"/>
      <c r="F16" s="94"/>
      <c r="G16" s="94"/>
      <c r="H16" s="94"/>
      <c r="I16" s="94"/>
      <c r="J16" s="94"/>
      <c r="K16" s="94"/>
      <c r="L16" s="94"/>
    </row>
    <row r="17" spans="1:12" ht="12.75" x14ac:dyDescent="0.2">
      <c r="A17" s="115" t="s">
        <v>134</v>
      </c>
      <c r="B17" s="94">
        <v>80567</v>
      </c>
      <c r="C17" s="94">
        <v>59813</v>
      </c>
      <c r="D17" s="94">
        <v>-3021616</v>
      </c>
      <c r="E17" s="94">
        <v>14342</v>
      </c>
      <c r="F17" s="94">
        <v>17013</v>
      </c>
      <c r="G17" s="94">
        <v>9611</v>
      </c>
      <c r="H17" s="94">
        <v>1233</v>
      </c>
      <c r="I17" s="94">
        <v>-891</v>
      </c>
      <c r="J17" s="94">
        <v>-6557</v>
      </c>
      <c r="K17" s="94">
        <v>-14040</v>
      </c>
      <c r="L17" s="94">
        <v>-22408</v>
      </c>
    </row>
    <row r="18" spans="1:12" ht="12.75" x14ac:dyDescent="0.2">
      <c r="A18" s="100" t="s">
        <v>90</v>
      </c>
      <c r="B18" s="94">
        <v>-3671</v>
      </c>
      <c r="C18" s="94">
        <v>-3546</v>
      </c>
      <c r="D18" s="94">
        <v>-3581</v>
      </c>
      <c r="E18" s="94">
        <v>-3611</v>
      </c>
      <c r="F18" s="94">
        <v>-3644</v>
      </c>
      <c r="G18" s="94">
        <v>-3674</v>
      </c>
      <c r="H18" s="94">
        <v>-3710</v>
      </c>
      <c r="I18" s="94">
        <v>-3743</v>
      </c>
      <c r="J18" s="94">
        <v>-3773</v>
      </c>
      <c r="K18" s="94">
        <v>-3803</v>
      </c>
      <c r="L18" s="94">
        <v>-3803</v>
      </c>
    </row>
    <row r="19" spans="1:12" ht="12.75" x14ac:dyDescent="0.2">
      <c r="A19" s="100" t="s">
        <v>91</v>
      </c>
      <c r="B19" s="94">
        <v>3666</v>
      </c>
      <c r="C19" s="94">
        <v>3543</v>
      </c>
      <c r="D19" s="94">
        <v>3577</v>
      </c>
      <c r="E19" s="94">
        <v>3609</v>
      </c>
      <c r="F19" s="94">
        <v>3640</v>
      </c>
      <c r="G19" s="94">
        <v>3671</v>
      </c>
      <c r="H19" s="94">
        <v>3702</v>
      </c>
      <c r="I19" s="94">
        <v>3734</v>
      </c>
      <c r="J19" s="94">
        <v>3765</v>
      </c>
      <c r="K19" s="94">
        <v>3796</v>
      </c>
      <c r="L19" s="94">
        <v>3796</v>
      </c>
    </row>
    <row r="20" spans="1:12" ht="12.75" x14ac:dyDescent="0.2">
      <c r="A20" s="100" t="s">
        <v>92</v>
      </c>
      <c r="B20" s="94">
        <v>0</v>
      </c>
      <c r="C20" s="94">
        <v>0</v>
      </c>
      <c r="D20" s="94">
        <v>3234009</v>
      </c>
      <c r="E20" s="94">
        <v>0</v>
      </c>
      <c r="F20" s="94">
        <v>0</v>
      </c>
      <c r="G20" s="94">
        <v>0</v>
      </c>
      <c r="H20" s="94">
        <v>0</v>
      </c>
      <c r="I20" s="94">
        <v>0</v>
      </c>
      <c r="J20" s="94">
        <v>0</v>
      </c>
      <c r="K20" s="94">
        <v>0</v>
      </c>
      <c r="L20" s="94">
        <v>0</v>
      </c>
    </row>
    <row r="21" spans="1:12" ht="12.75" x14ac:dyDescent="0.2">
      <c r="A21" s="100" t="s">
        <v>93</v>
      </c>
      <c r="B21" s="94">
        <v>0</v>
      </c>
      <c r="C21" s="94">
        <v>0</v>
      </c>
      <c r="D21" s="94">
        <v>0</v>
      </c>
      <c r="E21" s="94">
        <v>0</v>
      </c>
      <c r="F21" s="94">
        <v>0</v>
      </c>
      <c r="G21" s="94">
        <v>0</v>
      </c>
      <c r="H21" s="94">
        <v>0</v>
      </c>
      <c r="I21" s="94">
        <v>0</v>
      </c>
      <c r="J21" s="94">
        <v>0</v>
      </c>
      <c r="K21" s="94">
        <v>0</v>
      </c>
      <c r="L21" s="94">
        <v>0</v>
      </c>
    </row>
    <row r="22" spans="1:12" ht="12.75" x14ac:dyDescent="0.2">
      <c r="B22" s="94"/>
      <c r="C22" s="94"/>
      <c r="D22" s="94"/>
      <c r="E22" s="94"/>
      <c r="F22" s="94"/>
      <c r="G22" s="94"/>
      <c r="H22" s="94"/>
      <c r="I22" s="94"/>
      <c r="J22" s="94"/>
      <c r="K22" s="94"/>
      <c r="L22" s="94"/>
    </row>
    <row r="23" spans="1:12" ht="12.75" x14ac:dyDescent="0.2">
      <c r="A23" s="107" t="s">
        <v>57</v>
      </c>
      <c r="B23" s="94"/>
      <c r="C23" s="94"/>
      <c r="D23" s="94"/>
      <c r="E23" s="94"/>
      <c r="F23" s="94"/>
      <c r="G23" s="94"/>
      <c r="H23" s="94"/>
      <c r="I23" s="94"/>
      <c r="J23" s="94"/>
      <c r="K23" s="94"/>
      <c r="L23" s="94"/>
    </row>
    <row r="24" spans="1:12" ht="12.75" x14ac:dyDescent="0.2">
      <c r="A24" s="100" t="s">
        <v>94</v>
      </c>
      <c r="B24" s="94">
        <v>206393</v>
      </c>
      <c r="C24" s="94">
        <v>210698</v>
      </c>
      <c r="D24" s="94">
        <v>0</v>
      </c>
      <c r="E24" s="94">
        <v>284829</v>
      </c>
      <c r="F24" s="94">
        <v>339532</v>
      </c>
      <c r="G24" s="94">
        <v>0</v>
      </c>
      <c r="H24" s="94">
        <v>331101</v>
      </c>
      <c r="I24" s="94">
        <v>390607</v>
      </c>
      <c r="J24" s="94">
        <v>0</v>
      </c>
      <c r="K24" s="94">
        <v>361402</v>
      </c>
      <c r="L24" s="94">
        <v>345201</v>
      </c>
    </row>
    <row r="25" spans="1:12" ht="12.75" x14ac:dyDescent="0.2">
      <c r="A25" s="100" t="s">
        <v>95</v>
      </c>
      <c r="B25" s="94">
        <v>0</v>
      </c>
      <c r="C25" s="94">
        <v>0</v>
      </c>
      <c r="D25" s="94">
        <v>-3234009</v>
      </c>
      <c r="E25" s="94">
        <v>0</v>
      </c>
      <c r="F25" s="94">
        <v>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0</v>
      </c>
    </row>
    <row r="26" spans="1:12" ht="12.75" x14ac:dyDescent="0.2"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</row>
    <row r="27" spans="1:12" ht="12.75" x14ac:dyDescent="0.2">
      <c r="A27" s="107" t="s">
        <v>85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</row>
    <row r="28" spans="1:12" ht="12.75" x14ac:dyDescent="0.2">
      <c r="A28" s="100" t="s">
        <v>96</v>
      </c>
      <c r="B28" s="94">
        <v>0</v>
      </c>
      <c r="C28" s="94">
        <v>0</v>
      </c>
      <c r="D28" s="94">
        <v>0</v>
      </c>
      <c r="E28" s="94">
        <v>0</v>
      </c>
      <c r="F28" s="94">
        <v>0</v>
      </c>
      <c r="G28" s="94">
        <v>0</v>
      </c>
      <c r="H28" s="94">
        <v>0</v>
      </c>
      <c r="I28" s="94">
        <v>0</v>
      </c>
      <c r="J28" s="94">
        <v>0</v>
      </c>
      <c r="K28" s="94">
        <v>0</v>
      </c>
      <c r="L28" s="94">
        <v>0</v>
      </c>
    </row>
    <row r="29" spans="1:12" ht="12.75" x14ac:dyDescent="0.2">
      <c r="B29" s="94"/>
      <c r="C29" s="94"/>
      <c r="D29" s="94"/>
      <c r="E29" s="94"/>
      <c r="F29" s="94"/>
      <c r="G29" s="94"/>
      <c r="H29" s="94"/>
      <c r="I29" s="94"/>
      <c r="J29" s="94"/>
      <c r="K29" s="94"/>
      <c r="L29" s="94"/>
    </row>
    <row r="30" spans="1:12" ht="12.75" x14ac:dyDescent="0.2">
      <c r="A30" s="107" t="s">
        <v>86</v>
      </c>
      <c r="B30" s="94"/>
      <c r="C30" s="94"/>
      <c r="D30" s="94"/>
      <c r="E30" s="94"/>
      <c r="F30" s="94"/>
      <c r="G30" s="94"/>
      <c r="H30" s="94"/>
      <c r="I30" s="94"/>
      <c r="J30" s="94"/>
      <c r="K30" s="94"/>
      <c r="L30" s="94"/>
    </row>
    <row r="31" spans="1:12" ht="12.75" x14ac:dyDescent="0.2">
      <c r="A31" s="100" t="s">
        <v>97</v>
      </c>
      <c r="B31" s="94">
        <v>0</v>
      </c>
      <c r="C31" s="94">
        <v>0</v>
      </c>
      <c r="D31" s="94">
        <v>0</v>
      </c>
      <c r="E31" s="94">
        <v>0</v>
      </c>
      <c r="F31" s="94">
        <v>0</v>
      </c>
      <c r="G31" s="94">
        <v>0</v>
      </c>
      <c r="H31" s="94">
        <v>0</v>
      </c>
      <c r="I31" s="94">
        <v>0</v>
      </c>
      <c r="J31" s="94">
        <v>0</v>
      </c>
      <c r="K31" s="94">
        <v>0</v>
      </c>
      <c r="L31" s="94">
        <v>0</v>
      </c>
    </row>
    <row r="32" spans="1:12" ht="12.75" x14ac:dyDescent="0.2">
      <c r="B32" s="94"/>
      <c r="C32" s="94"/>
      <c r="D32" s="94"/>
      <c r="E32" s="94"/>
      <c r="F32" s="94"/>
      <c r="G32" s="94"/>
      <c r="H32" s="94"/>
      <c r="I32" s="94"/>
      <c r="J32" s="94"/>
      <c r="K32" s="94"/>
      <c r="L32" s="94"/>
    </row>
    <row r="33" spans="1:12" ht="12.75" x14ac:dyDescent="0.2">
      <c r="A33" s="107" t="s">
        <v>98</v>
      </c>
      <c r="B33" s="94"/>
      <c r="C33" s="94"/>
      <c r="D33" s="94"/>
      <c r="E33" s="94"/>
      <c r="F33" s="94"/>
      <c r="G33" s="94"/>
      <c r="H33" s="94"/>
      <c r="I33" s="94"/>
      <c r="J33" s="94"/>
      <c r="K33" s="94"/>
      <c r="L33" s="94"/>
    </row>
    <row r="34" spans="1:12" ht="12.75" x14ac:dyDescent="0.2">
      <c r="A34" s="100" t="s">
        <v>95</v>
      </c>
      <c r="B34" s="94">
        <v>-3666</v>
      </c>
      <c r="C34" s="94">
        <v>-3543</v>
      </c>
      <c r="D34" s="94">
        <v>-3577</v>
      </c>
      <c r="E34" s="94">
        <v>-3609</v>
      </c>
      <c r="F34" s="94">
        <v>-3640</v>
      </c>
      <c r="G34" s="94">
        <v>-3671</v>
      </c>
      <c r="H34" s="94">
        <v>-3702</v>
      </c>
      <c r="I34" s="94">
        <v>-3734</v>
      </c>
      <c r="J34" s="94">
        <v>-3765</v>
      </c>
      <c r="K34" s="94">
        <v>-3796</v>
      </c>
      <c r="L34" s="94">
        <v>-3796</v>
      </c>
    </row>
    <row r="35" spans="1:12" ht="12.75" x14ac:dyDescent="0.2">
      <c r="A35" s="100" t="s">
        <v>99</v>
      </c>
      <c r="B35" s="94">
        <v>3671</v>
      </c>
      <c r="C35" s="94">
        <v>3546</v>
      </c>
      <c r="D35" s="94">
        <v>3581</v>
      </c>
      <c r="E35" s="94">
        <v>3611</v>
      </c>
      <c r="F35" s="94">
        <v>3644</v>
      </c>
      <c r="G35" s="94">
        <v>3674</v>
      </c>
      <c r="H35" s="94">
        <v>3710</v>
      </c>
      <c r="I35" s="94">
        <v>3743</v>
      </c>
      <c r="J35" s="94">
        <v>3773</v>
      </c>
      <c r="K35" s="94">
        <v>3803</v>
      </c>
      <c r="L35" s="94">
        <v>3803</v>
      </c>
    </row>
    <row r="36" spans="1:12" ht="12.75" x14ac:dyDescent="0.2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7" spans="1:12" s="97" customFormat="1" ht="12.75" x14ac:dyDescent="0.2">
      <c r="A37" s="97" t="s">
        <v>100</v>
      </c>
      <c r="B37" s="116">
        <f t="shared" ref="B37:L37" si="1">SUM(B17:B35)</f>
        <v>286960</v>
      </c>
      <c r="C37" s="116">
        <f t="shared" si="1"/>
        <v>270511</v>
      </c>
      <c r="D37" s="116">
        <f t="shared" si="1"/>
        <v>-3021616</v>
      </c>
      <c r="E37" s="116">
        <f t="shared" si="1"/>
        <v>299171</v>
      </c>
      <c r="F37" s="116">
        <f t="shared" si="1"/>
        <v>356545</v>
      </c>
      <c r="G37" s="116">
        <f t="shared" si="1"/>
        <v>9611</v>
      </c>
      <c r="H37" s="116">
        <f t="shared" si="1"/>
        <v>332334</v>
      </c>
      <c r="I37" s="116">
        <f t="shared" si="1"/>
        <v>389716</v>
      </c>
      <c r="J37" s="116">
        <f t="shared" si="1"/>
        <v>-6557</v>
      </c>
      <c r="K37" s="116">
        <f t="shared" si="1"/>
        <v>347362</v>
      </c>
      <c r="L37" s="116">
        <f t="shared" si="1"/>
        <v>322793</v>
      </c>
    </row>
    <row r="38" spans="1:12" ht="12.75" x14ac:dyDescent="0.2">
      <c r="B38" s="94"/>
      <c r="C38" s="94"/>
      <c r="D38" s="94"/>
      <c r="E38" s="94"/>
      <c r="F38" s="94"/>
      <c r="G38" s="94"/>
      <c r="H38" s="94"/>
      <c r="I38" s="94"/>
      <c r="J38" s="94"/>
      <c r="K38" s="94"/>
      <c r="L38" s="94"/>
    </row>
    <row r="39" spans="1:12" ht="12.75" x14ac:dyDescent="0.2">
      <c r="A39" s="97" t="s">
        <v>101</v>
      </c>
      <c r="B39" s="94"/>
      <c r="C39" s="94"/>
      <c r="D39" s="94"/>
      <c r="E39" s="94"/>
      <c r="F39" s="94"/>
      <c r="G39" s="94"/>
      <c r="H39" s="94"/>
      <c r="I39" s="94"/>
      <c r="J39" s="94"/>
      <c r="K39" s="94"/>
      <c r="L39" s="94"/>
    </row>
    <row r="40" spans="1:12" ht="12.75" x14ac:dyDescent="0.2">
      <c r="A40" s="100" t="s">
        <v>55</v>
      </c>
      <c r="B40" s="94">
        <v>5195111</v>
      </c>
      <c r="C40" s="94">
        <v>5242676</v>
      </c>
      <c r="D40" s="94">
        <v>5455065</v>
      </c>
      <c r="E40" s="94">
        <v>5469405</v>
      </c>
      <c r="F40" s="94">
        <v>5486414</v>
      </c>
      <c r="G40" s="94">
        <v>5496022</v>
      </c>
      <c r="H40" s="94">
        <v>5497247</v>
      </c>
      <c r="I40" s="94">
        <v>5496347</v>
      </c>
      <c r="J40" s="94">
        <v>5489782</v>
      </c>
      <c r="K40" s="94">
        <v>5475735</v>
      </c>
      <c r="L40" s="94">
        <v>5843493</v>
      </c>
    </row>
    <row r="41" spans="1:12" ht="12.75" x14ac:dyDescent="0.2">
      <c r="A41" s="100" t="s">
        <v>84</v>
      </c>
      <c r="B41" s="94">
        <v>5031193</v>
      </c>
      <c r="C41" s="94">
        <v>5408763</v>
      </c>
      <c r="D41" s="94">
        <v>2174754</v>
      </c>
      <c r="E41" s="94">
        <v>2459583</v>
      </c>
      <c r="F41" s="94">
        <v>2799115</v>
      </c>
      <c r="G41" s="94">
        <v>2799115</v>
      </c>
      <c r="H41" s="94">
        <v>3130216</v>
      </c>
      <c r="I41" s="94">
        <v>3520823</v>
      </c>
      <c r="J41" s="94">
        <v>3520823</v>
      </c>
      <c r="K41" s="94">
        <v>3882225</v>
      </c>
      <c r="L41" s="94">
        <v>9588166</v>
      </c>
    </row>
    <row r="42" spans="1:12" ht="12.75" x14ac:dyDescent="0.2">
      <c r="A42" s="100" t="s">
        <v>85</v>
      </c>
      <c r="B42" s="94">
        <v>73180</v>
      </c>
      <c r="C42" s="94">
        <v>65326</v>
      </c>
      <c r="D42" s="94">
        <v>65326</v>
      </c>
      <c r="E42" s="94">
        <v>65326</v>
      </c>
      <c r="F42" s="94">
        <v>65326</v>
      </c>
      <c r="G42" s="94">
        <v>65326</v>
      </c>
      <c r="H42" s="94">
        <v>65326</v>
      </c>
      <c r="I42" s="94">
        <v>65326</v>
      </c>
      <c r="J42" s="94">
        <v>65326</v>
      </c>
      <c r="K42" s="94">
        <v>65326</v>
      </c>
      <c r="L42" s="94">
        <v>73180</v>
      </c>
    </row>
    <row r="43" spans="1:12" ht="12.75" x14ac:dyDescent="0.2">
      <c r="A43" s="115" t="s">
        <v>86</v>
      </c>
      <c r="B43" s="94">
        <v>6889</v>
      </c>
      <c r="C43" s="94">
        <v>7330</v>
      </c>
      <c r="D43" s="94">
        <v>7330</v>
      </c>
      <c r="E43" s="94">
        <v>7330</v>
      </c>
      <c r="F43" s="94">
        <v>7330</v>
      </c>
      <c r="G43" s="94">
        <v>7330</v>
      </c>
      <c r="H43" s="94">
        <v>7330</v>
      </c>
      <c r="I43" s="94">
        <v>7330</v>
      </c>
      <c r="J43" s="94">
        <v>7330</v>
      </c>
      <c r="K43" s="94">
        <v>7330</v>
      </c>
      <c r="L43" s="94">
        <v>6889</v>
      </c>
    </row>
    <row r="44" spans="1:12" ht="12.75" x14ac:dyDescent="0.2">
      <c r="A44" s="100" t="s">
        <v>62</v>
      </c>
      <c r="B44" s="94">
        <v>19154</v>
      </c>
      <c r="C44" s="94">
        <v>16924</v>
      </c>
      <c r="D44" s="94">
        <v>16928</v>
      </c>
      <c r="E44" s="94">
        <v>16930</v>
      </c>
      <c r="F44" s="94">
        <v>16934</v>
      </c>
      <c r="G44" s="94">
        <v>16937</v>
      </c>
      <c r="H44" s="94">
        <v>16945</v>
      </c>
      <c r="I44" s="94">
        <v>16954</v>
      </c>
      <c r="J44" s="94">
        <v>16962</v>
      </c>
      <c r="K44" s="94">
        <v>16969</v>
      </c>
      <c r="L44" s="94">
        <v>19195</v>
      </c>
    </row>
    <row r="45" spans="1:12" ht="12.75" x14ac:dyDescent="0.2">
      <c r="B45" s="94"/>
      <c r="C45" s="94"/>
      <c r="D45" s="94"/>
      <c r="E45" s="94"/>
      <c r="F45" s="94"/>
      <c r="G45" s="94"/>
      <c r="H45" s="94"/>
      <c r="I45" s="94"/>
      <c r="J45" s="94"/>
      <c r="K45" s="94"/>
      <c r="L45" s="94"/>
    </row>
    <row r="46" spans="1:12" s="97" customFormat="1" ht="13.5" thickBot="1" x14ac:dyDescent="0.25">
      <c r="A46" s="97" t="s">
        <v>102</v>
      </c>
      <c r="B46" s="103">
        <f>SUM(B40:B44)</f>
        <v>10325527</v>
      </c>
      <c r="C46" s="103">
        <f t="shared" ref="C46:L46" si="2">SUM(C40:C44)</f>
        <v>10741019</v>
      </c>
      <c r="D46" s="103">
        <f t="shared" si="2"/>
        <v>7719403</v>
      </c>
      <c r="E46" s="103">
        <f t="shared" si="2"/>
        <v>8018574</v>
      </c>
      <c r="F46" s="103">
        <f t="shared" si="2"/>
        <v>8375119</v>
      </c>
      <c r="G46" s="103">
        <f t="shared" si="2"/>
        <v>8384730</v>
      </c>
      <c r="H46" s="103">
        <f t="shared" si="2"/>
        <v>8717064</v>
      </c>
      <c r="I46" s="103">
        <f t="shared" si="2"/>
        <v>9106780</v>
      </c>
      <c r="J46" s="103">
        <f t="shared" si="2"/>
        <v>9100223</v>
      </c>
      <c r="K46" s="103">
        <f t="shared" si="2"/>
        <v>9447585</v>
      </c>
      <c r="L46" s="103">
        <f t="shared" si="2"/>
        <v>15530923</v>
      </c>
    </row>
    <row r="47" spans="1:12" ht="15" customHeight="1" thickTop="1" x14ac:dyDescent="0.2">
      <c r="B47" s="105"/>
      <c r="C47" s="105"/>
      <c r="D47" s="105"/>
      <c r="E47" s="105"/>
      <c r="G47" s="105"/>
    </row>
    <row r="48" spans="1:12" ht="15" customHeight="1" x14ac:dyDescent="0.2">
      <c r="B48" s="96"/>
      <c r="C48" s="96"/>
      <c r="D48" s="96"/>
      <c r="E48" s="96"/>
      <c r="F48" s="96"/>
      <c r="G48" s="96"/>
      <c r="H48" s="96"/>
      <c r="I48" s="96"/>
      <c r="J48" s="96"/>
      <c r="K48" s="96"/>
      <c r="L48" s="96"/>
    </row>
    <row r="49" spans="1:11" ht="15" customHeight="1" x14ac:dyDescent="0.2">
      <c r="B49" s="105"/>
      <c r="C49" s="96"/>
      <c r="D49" s="96"/>
      <c r="E49" s="105"/>
    </row>
    <row r="50" spans="1:11" ht="15" customHeight="1" x14ac:dyDescent="0.2">
      <c r="E50" s="117"/>
    </row>
    <row r="51" spans="1:11" ht="15" customHeight="1" x14ac:dyDescent="0.2">
      <c r="E51" s="117"/>
    </row>
    <row r="52" spans="1:11" ht="15" customHeight="1" x14ac:dyDescent="0.2">
      <c r="A52" s="120" t="s">
        <v>138</v>
      </c>
      <c r="B52" s="123">
        <v>0</v>
      </c>
      <c r="C52" s="123">
        <v>0</v>
      </c>
      <c r="D52" s="123">
        <v>0</v>
      </c>
      <c r="E52" s="123">
        <v>0</v>
      </c>
      <c r="F52" s="123">
        <v>0</v>
      </c>
      <c r="G52" s="123">
        <v>0</v>
      </c>
      <c r="H52" s="123">
        <v>0</v>
      </c>
      <c r="I52" s="123">
        <v>0</v>
      </c>
      <c r="J52" s="123">
        <v>0</v>
      </c>
      <c r="K52" s="123">
        <v>0</v>
      </c>
    </row>
    <row r="53" spans="1:11" ht="15" customHeight="1" x14ac:dyDescent="0.2">
      <c r="E53" s="117"/>
    </row>
    <row r="55" spans="1:11" ht="15" customHeight="1" x14ac:dyDescent="0.2">
      <c r="E55" s="118"/>
    </row>
    <row r="62" spans="1:11" ht="15" customHeight="1" x14ac:dyDescent="0.2">
      <c r="C62" s="105"/>
      <c r="D62" s="105"/>
    </row>
  </sheetData>
  <pageMargins left="0.7" right="0.7" top="0.75" bottom="0.75" header="0.3" footer="0.3"/>
  <pageSetup paperSize="9" scale="66" orientation="landscape" r:id="rId1"/>
  <colBreaks count="1" manualBreakCount="1">
    <brk id="12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5192F-D782-4228-9CD2-9C16DCC157AB}">
  <sheetPr>
    <tabColor rgb="FF92D050"/>
    <pageSetUpPr fitToPage="1"/>
  </sheetPr>
  <dimension ref="A2:L52"/>
  <sheetViews>
    <sheetView showGridLines="0" view="pageBreakPreview" topLeftCell="A19" zoomScaleNormal="85" zoomScaleSheetLayoutView="100" workbookViewId="0">
      <selection activeCell="S11" sqref="S11"/>
    </sheetView>
  </sheetViews>
  <sheetFormatPr defaultColWidth="9.140625" defaultRowHeight="12.75" x14ac:dyDescent="0.2"/>
  <cols>
    <col min="1" max="1" width="49.7109375" style="100" bestFit="1" customWidth="1"/>
    <col min="2" max="11" width="13.28515625" style="105" customWidth="1"/>
    <col min="12" max="12" width="13.28515625" style="105" hidden="1" customWidth="1"/>
    <col min="13" max="16384" width="9.140625" style="100"/>
  </cols>
  <sheetData>
    <row r="2" spans="1:12" s="97" customFormat="1" ht="20.25" x14ac:dyDescent="0.3">
      <c r="A2" s="95" t="s">
        <v>129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</row>
    <row r="3" spans="1:12" s="97" customFormat="1" ht="16.5" customHeight="1" x14ac:dyDescent="0.3">
      <c r="A3" s="95"/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</row>
    <row r="4" spans="1:12" s="98" customFormat="1" ht="45" x14ac:dyDescent="0.25">
      <c r="B4" s="58" t="s">
        <v>141</v>
      </c>
      <c r="C4" s="58" t="s">
        <v>142</v>
      </c>
      <c r="D4" s="43" t="s">
        <v>143</v>
      </c>
      <c r="E4" s="43" t="s">
        <v>144</v>
      </c>
      <c r="F4" s="43" t="s">
        <v>145</v>
      </c>
      <c r="G4" s="43" t="s">
        <v>146</v>
      </c>
      <c r="H4" s="43" t="s">
        <v>147</v>
      </c>
      <c r="I4" s="43" t="s">
        <v>148</v>
      </c>
      <c r="J4" s="43" t="s">
        <v>149</v>
      </c>
      <c r="K4" s="43" t="s">
        <v>150</v>
      </c>
      <c r="L4" s="58" t="s">
        <v>118</v>
      </c>
    </row>
    <row r="5" spans="1:12" ht="15" x14ac:dyDescent="0.25">
      <c r="B5" s="99" t="s">
        <v>7</v>
      </c>
      <c r="C5" s="99" t="s">
        <v>7</v>
      </c>
      <c r="D5" s="99" t="s">
        <v>7</v>
      </c>
      <c r="E5" s="99" t="s">
        <v>7</v>
      </c>
      <c r="F5" s="99" t="s">
        <v>7</v>
      </c>
      <c r="G5" s="99" t="s">
        <v>7</v>
      </c>
      <c r="H5" s="99" t="s">
        <v>7</v>
      </c>
      <c r="I5" s="99" t="s">
        <v>7</v>
      </c>
      <c r="J5" s="99" t="s">
        <v>7</v>
      </c>
      <c r="K5" s="99" t="s">
        <v>7</v>
      </c>
      <c r="L5" s="99" t="s">
        <v>7</v>
      </c>
    </row>
    <row r="6" spans="1:12" ht="15" customHeight="1" x14ac:dyDescent="0.2">
      <c r="A6" s="97" t="s">
        <v>66</v>
      </c>
      <c r="B6" s="101"/>
      <c r="C6" s="101"/>
      <c r="D6" s="102"/>
      <c r="E6" s="102"/>
      <c r="F6" s="101"/>
      <c r="G6" s="101"/>
      <c r="H6" s="101"/>
      <c r="I6" s="101"/>
      <c r="J6" s="101"/>
      <c r="K6" s="101"/>
      <c r="L6" s="101"/>
    </row>
    <row r="7" spans="1:12" ht="15" customHeight="1" x14ac:dyDescent="0.2">
      <c r="A7" s="100" t="s">
        <v>163</v>
      </c>
      <c r="B7" s="94">
        <v>563121</v>
      </c>
      <c r="C7" s="94">
        <v>628064</v>
      </c>
      <c r="D7" s="94">
        <v>477098</v>
      </c>
      <c r="E7" s="94">
        <v>479736</v>
      </c>
      <c r="F7" s="94">
        <v>502395</v>
      </c>
      <c r="G7" s="94">
        <v>527686</v>
      </c>
      <c r="H7" s="94">
        <v>557587</v>
      </c>
      <c r="I7" s="94">
        <v>585734</v>
      </c>
      <c r="J7" s="94">
        <v>593248</v>
      </c>
      <c r="K7" s="94">
        <v>610287</v>
      </c>
      <c r="L7" s="94">
        <v>-6</v>
      </c>
    </row>
    <row r="8" spans="1:12" ht="15" customHeight="1" x14ac:dyDescent="0.2">
      <c r="A8" s="100" t="s">
        <v>164</v>
      </c>
      <c r="B8" s="94">
        <v>118255</v>
      </c>
      <c r="C8" s="94">
        <v>150803</v>
      </c>
      <c r="D8" s="94">
        <v>159709</v>
      </c>
      <c r="E8" s="94">
        <v>163234</v>
      </c>
      <c r="F8" s="94">
        <v>170938</v>
      </c>
      <c r="G8" s="94">
        <v>179552</v>
      </c>
      <c r="H8" s="94">
        <v>189744</v>
      </c>
      <c r="I8" s="94">
        <v>199302</v>
      </c>
      <c r="J8" s="94">
        <v>201741</v>
      </c>
      <c r="K8" s="94">
        <v>207592</v>
      </c>
      <c r="L8" s="94">
        <v>-1</v>
      </c>
    </row>
    <row r="9" spans="1:12" ht="15" customHeight="1" x14ac:dyDescent="0.2">
      <c r="A9" s="100" t="s">
        <v>165</v>
      </c>
      <c r="B9" s="94">
        <v>7821</v>
      </c>
      <c r="C9" s="94">
        <v>15781</v>
      </c>
      <c r="D9" s="94">
        <v>24261</v>
      </c>
      <c r="E9" s="94">
        <v>32522</v>
      </c>
      <c r="F9" s="94">
        <v>32663</v>
      </c>
      <c r="G9" s="94">
        <v>33392</v>
      </c>
      <c r="H9" s="94">
        <v>33536</v>
      </c>
      <c r="I9" s="94">
        <v>33892</v>
      </c>
      <c r="J9" s="94">
        <v>35808</v>
      </c>
      <c r="K9" s="94">
        <v>36113</v>
      </c>
      <c r="L9" s="94">
        <v>36405</v>
      </c>
    </row>
    <row r="10" spans="1:12" ht="15" customHeight="1" x14ac:dyDescent="0.2">
      <c r="A10" s="100" t="s">
        <v>166</v>
      </c>
      <c r="B10" s="94">
        <v>187982</v>
      </c>
      <c r="C10" s="94">
        <v>198983</v>
      </c>
      <c r="D10" s="94">
        <v>199863</v>
      </c>
      <c r="E10" s="94">
        <v>201004</v>
      </c>
      <c r="F10" s="94">
        <v>205872</v>
      </c>
      <c r="G10" s="94">
        <v>210707</v>
      </c>
      <c r="H10" s="94">
        <v>216200</v>
      </c>
      <c r="I10" s="94">
        <v>222217</v>
      </c>
      <c r="J10" s="94">
        <v>227927</v>
      </c>
      <c r="K10" s="94">
        <v>233672</v>
      </c>
      <c r="L10" s="94">
        <v>238599</v>
      </c>
    </row>
    <row r="11" spans="1:12" ht="15" customHeight="1" x14ac:dyDescent="0.2">
      <c r="A11" s="100" t="s">
        <v>167</v>
      </c>
      <c r="B11" s="94">
        <v>18858</v>
      </c>
      <c r="C11" s="94">
        <v>15928</v>
      </c>
      <c r="D11" s="94">
        <v>12983</v>
      </c>
      <c r="E11" s="94">
        <v>14735</v>
      </c>
      <c r="F11" s="94">
        <v>14595</v>
      </c>
      <c r="G11" s="94">
        <v>14791</v>
      </c>
      <c r="H11" s="94">
        <v>15122</v>
      </c>
      <c r="I11" s="94">
        <v>15475</v>
      </c>
      <c r="J11" s="94">
        <v>15833</v>
      </c>
      <c r="K11" s="94">
        <v>16188</v>
      </c>
      <c r="L11" s="94">
        <v>15421</v>
      </c>
    </row>
    <row r="12" spans="1:12" ht="15" customHeight="1" x14ac:dyDescent="0.2">
      <c r="A12" s="100" t="s">
        <v>168</v>
      </c>
      <c r="B12" s="94">
        <v>187807</v>
      </c>
      <c r="C12" s="94">
        <v>193717</v>
      </c>
      <c r="D12" s="94">
        <v>70854</v>
      </c>
      <c r="E12" s="94">
        <v>56935</v>
      </c>
      <c r="F12" s="94">
        <v>57712</v>
      </c>
      <c r="G12" s="94">
        <v>53824</v>
      </c>
      <c r="H12" s="94">
        <v>49110</v>
      </c>
      <c r="I12" s="94">
        <v>49888</v>
      </c>
      <c r="J12" s="94">
        <v>46767</v>
      </c>
      <c r="K12" s="94">
        <v>48155</v>
      </c>
      <c r="L12" s="94">
        <v>29463</v>
      </c>
    </row>
    <row r="13" spans="1:12" ht="15" customHeight="1" x14ac:dyDescent="0.2">
      <c r="A13" s="100" t="s">
        <v>169</v>
      </c>
      <c r="B13" s="94">
        <v>11467</v>
      </c>
      <c r="C13" s="94">
        <v>11448</v>
      </c>
      <c r="D13" s="94">
        <v>11847</v>
      </c>
      <c r="E13" s="94">
        <v>12096</v>
      </c>
      <c r="F13" s="94">
        <v>12339</v>
      </c>
      <c r="G13" s="94">
        <v>12573</v>
      </c>
      <c r="H13" s="94">
        <v>12812</v>
      </c>
      <c r="I13" s="94">
        <v>13056</v>
      </c>
      <c r="J13" s="94">
        <v>13291</v>
      </c>
      <c r="K13" s="94">
        <v>13530</v>
      </c>
      <c r="L13" s="94">
        <v>14527</v>
      </c>
    </row>
    <row r="14" spans="1:12" ht="15" customHeight="1" x14ac:dyDescent="0.2">
      <c r="A14" s="100" t="s">
        <v>170</v>
      </c>
      <c r="B14" s="94">
        <v>-625474</v>
      </c>
      <c r="C14" s="94">
        <v>-634849</v>
      </c>
      <c r="D14" s="94">
        <v>-522695</v>
      </c>
      <c r="E14" s="94">
        <v>-478905</v>
      </c>
      <c r="F14" s="94">
        <v>-487207</v>
      </c>
      <c r="G14" s="94">
        <v>-491774</v>
      </c>
      <c r="H14" s="94">
        <v>-502671</v>
      </c>
      <c r="I14" s="94">
        <v>-514616</v>
      </c>
      <c r="J14" s="94">
        <v>-532743</v>
      </c>
      <c r="K14" s="94">
        <v>-537685</v>
      </c>
      <c r="L14" s="94">
        <v>-526372</v>
      </c>
    </row>
    <row r="15" spans="1:12" ht="15" customHeight="1" x14ac:dyDescent="0.2">
      <c r="A15" s="100" t="s">
        <v>171</v>
      </c>
      <c r="B15" s="94">
        <v>-118255</v>
      </c>
      <c r="C15" s="94">
        <v>-150803</v>
      </c>
      <c r="D15" s="94">
        <v>-159709</v>
      </c>
      <c r="E15" s="94">
        <v>-163234</v>
      </c>
      <c r="F15" s="94">
        <v>-170938</v>
      </c>
      <c r="G15" s="94">
        <v>-179552</v>
      </c>
      <c r="H15" s="94">
        <v>-189744</v>
      </c>
      <c r="I15" s="94">
        <v>-199302</v>
      </c>
      <c r="J15" s="94">
        <v>-201741</v>
      </c>
      <c r="K15" s="94">
        <v>-207592</v>
      </c>
      <c r="L15" s="94">
        <v>1</v>
      </c>
    </row>
    <row r="16" spans="1:12" ht="15" customHeight="1" x14ac:dyDescent="0.2">
      <c r="A16" s="100" t="s">
        <v>172</v>
      </c>
      <c r="B16" s="94">
        <v>-7821</v>
      </c>
      <c r="C16" s="94">
        <v>-15781</v>
      </c>
      <c r="D16" s="94">
        <v>-24261</v>
      </c>
      <c r="E16" s="94">
        <v>-32522</v>
      </c>
      <c r="F16" s="94">
        <v>-32663</v>
      </c>
      <c r="G16" s="94">
        <v>-33392</v>
      </c>
      <c r="H16" s="94">
        <v>-33536</v>
      </c>
      <c r="I16" s="94">
        <v>-33892</v>
      </c>
      <c r="J16" s="94">
        <v>-35808</v>
      </c>
      <c r="K16" s="94">
        <v>-36113</v>
      </c>
      <c r="L16" s="94">
        <v>-36405</v>
      </c>
    </row>
    <row r="17" spans="1:12" ht="15" customHeight="1" x14ac:dyDescent="0.2">
      <c r="A17" s="100" t="s">
        <v>173</v>
      </c>
      <c r="B17" s="94">
        <v>-56450</v>
      </c>
      <c r="C17" s="94">
        <v>-61757</v>
      </c>
      <c r="D17" s="94">
        <v>-61280</v>
      </c>
      <c r="E17" s="94">
        <v>-61319</v>
      </c>
      <c r="F17" s="94">
        <v>-54678</v>
      </c>
      <c r="G17" s="94">
        <v>-53955</v>
      </c>
      <c r="H17" s="94">
        <v>-54456</v>
      </c>
      <c r="I17" s="94">
        <v>-54897</v>
      </c>
      <c r="J17" s="94">
        <v>-55309</v>
      </c>
      <c r="K17" s="94">
        <v>-55657</v>
      </c>
      <c r="L17" s="94">
        <v>-53936</v>
      </c>
    </row>
    <row r="18" spans="1:12" ht="15" customHeight="1" x14ac:dyDescent="0.2">
      <c r="A18" s="100" t="s">
        <v>174</v>
      </c>
      <c r="B18" s="94">
        <v>0</v>
      </c>
      <c r="C18" s="94">
        <v>0</v>
      </c>
      <c r="D18" s="94">
        <v>0</v>
      </c>
      <c r="E18" s="94">
        <v>0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</row>
    <row r="19" spans="1:12" ht="15" customHeight="1" x14ac:dyDescent="0.2"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</row>
    <row r="20" spans="1:12" ht="15" customHeight="1" thickBot="1" x14ac:dyDescent="0.25">
      <c r="A20" s="97" t="s">
        <v>67</v>
      </c>
      <c r="B20" s="103">
        <f t="shared" ref="B20:L20" si="0">SUM(B7:B19)</f>
        <v>287311</v>
      </c>
      <c r="C20" s="103">
        <f t="shared" si="0"/>
        <v>351534</v>
      </c>
      <c r="D20" s="103">
        <f t="shared" si="0"/>
        <v>188670</v>
      </c>
      <c r="E20" s="103">
        <f t="shared" si="0"/>
        <v>224282</v>
      </c>
      <c r="F20" s="103">
        <f t="shared" si="0"/>
        <v>251028</v>
      </c>
      <c r="G20" s="103">
        <f t="shared" si="0"/>
        <v>273852</v>
      </c>
      <c r="H20" s="103">
        <f t="shared" si="0"/>
        <v>293704</v>
      </c>
      <c r="I20" s="103">
        <f t="shared" si="0"/>
        <v>316857</v>
      </c>
      <c r="J20" s="103">
        <f t="shared" si="0"/>
        <v>309014</v>
      </c>
      <c r="K20" s="103">
        <f t="shared" si="0"/>
        <v>328490</v>
      </c>
      <c r="L20" s="103">
        <f t="shared" si="0"/>
        <v>-282304</v>
      </c>
    </row>
    <row r="21" spans="1:12" ht="15" customHeight="1" thickTop="1" x14ac:dyDescent="0.2">
      <c r="B21" s="94"/>
      <c r="C21" s="94"/>
      <c r="D21" s="94"/>
      <c r="E21" s="94"/>
      <c r="F21" s="94"/>
      <c r="G21" s="94"/>
      <c r="H21" s="94"/>
      <c r="I21" s="94"/>
      <c r="J21" s="94"/>
      <c r="K21" s="94"/>
      <c r="L21" s="94"/>
    </row>
    <row r="22" spans="1:12" s="97" customFormat="1" ht="15" customHeight="1" x14ac:dyDescent="0.2">
      <c r="A22" s="97" t="s">
        <v>68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</row>
    <row r="23" spans="1:12" s="97" customFormat="1" ht="15" customHeight="1" x14ac:dyDescent="0.2">
      <c r="A23" s="100" t="s">
        <v>175</v>
      </c>
      <c r="B23" s="94">
        <v>10400</v>
      </c>
      <c r="C23" s="94">
        <v>14600</v>
      </c>
      <c r="D23" s="94">
        <v>18900</v>
      </c>
      <c r="E23" s="94">
        <v>22000</v>
      </c>
      <c r="F23" s="94">
        <v>24600</v>
      </c>
      <c r="G23" s="94">
        <v>28000</v>
      </c>
      <c r="H23" s="94">
        <v>29100</v>
      </c>
      <c r="I23" s="94">
        <v>29200</v>
      </c>
      <c r="J23" s="94">
        <v>29400</v>
      </c>
      <c r="K23" s="94">
        <v>30000</v>
      </c>
      <c r="L23" s="104"/>
    </row>
    <row r="24" spans="1:12" ht="15" customHeight="1" x14ac:dyDescent="0.2">
      <c r="A24" s="100" t="s">
        <v>176</v>
      </c>
      <c r="B24" s="94">
        <v>100</v>
      </c>
      <c r="C24" s="94">
        <v>36</v>
      </c>
      <c r="D24" s="94">
        <v>104</v>
      </c>
      <c r="E24" s="94">
        <v>69</v>
      </c>
      <c r="F24" s="94">
        <v>71</v>
      </c>
      <c r="G24" s="94">
        <v>111</v>
      </c>
      <c r="H24" s="94">
        <v>113</v>
      </c>
      <c r="I24" s="94">
        <v>115</v>
      </c>
      <c r="J24" s="94">
        <v>76</v>
      </c>
      <c r="K24" s="94">
        <v>77</v>
      </c>
      <c r="L24" s="94">
        <v>35866</v>
      </c>
    </row>
    <row r="25" spans="1:12" ht="15" customHeight="1" x14ac:dyDescent="0.2">
      <c r="A25" s="100" t="s">
        <v>177</v>
      </c>
      <c r="B25" s="94">
        <v>0</v>
      </c>
      <c r="C25" s="94">
        <v>80365</v>
      </c>
      <c r="D25" s="94">
        <v>3700</v>
      </c>
      <c r="E25" s="94">
        <v>0</v>
      </c>
      <c r="F25" s="94">
        <v>7990</v>
      </c>
      <c r="G25" s="94">
        <v>0</v>
      </c>
      <c r="H25" s="94">
        <v>0</v>
      </c>
      <c r="I25" s="94">
        <v>0</v>
      </c>
      <c r="J25" s="94">
        <v>0</v>
      </c>
      <c r="K25" s="94">
        <v>0</v>
      </c>
      <c r="L25" s="94">
        <v>77</v>
      </c>
    </row>
    <row r="26" spans="1:12" ht="15" customHeight="1" x14ac:dyDescent="0.2">
      <c r="A26" s="100" t="s">
        <v>178</v>
      </c>
      <c r="B26" s="94">
        <v>0</v>
      </c>
      <c r="C26" s="94">
        <v>0</v>
      </c>
      <c r="D26" s="94">
        <v>0</v>
      </c>
      <c r="E26" s="94">
        <v>0</v>
      </c>
      <c r="F26" s="94">
        <v>0</v>
      </c>
      <c r="G26" s="94">
        <v>0</v>
      </c>
      <c r="H26" s="94">
        <v>0</v>
      </c>
      <c r="I26" s="94">
        <v>0</v>
      </c>
      <c r="J26" s="94">
        <v>0</v>
      </c>
      <c r="K26" s="94">
        <v>0</v>
      </c>
      <c r="L26" s="94">
        <v>0</v>
      </c>
    </row>
    <row r="27" spans="1:12" ht="15" customHeight="1" x14ac:dyDescent="0.2">
      <c r="A27" s="100" t="s">
        <v>179</v>
      </c>
      <c r="B27" s="94">
        <v>19410</v>
      </c>
      <c r="C27" s="94">
        <v>5370</v>
      </c>
      <c r="D27" s="94">
        <v>2000</v>
      </c>
      <c r="E27" s="94">
        <v>2000</v>
      </c>
      <c r="F27" s="94">
        <v>2000</v>
      </c>
      <c r="G27" s="94">
        <v>2000</v>
      </c>
      <c r="H27" s="94">
        <v>2000</v>
      </c>
      <c r="I27" s="94">
        <v>2000</v>
      </c>
      <c r="J27" s="94">
        <v>2000</v>
      </c>
      <c r="K27" s="94">
        <v>2000</v>
      </c>
      <c r="L27" s="94">
        <v>0</v>
      </c>
    </row>
    <row r="28" spans="1:12" ht="15" customHeight="1" x14ac:dyDescent="0.2">
      <c r="A28" s="100" t="s">
        <v>180</v>
      </c>
      <c r="B28" s="94">
        <v>0</v>
      </c>
      <c r="C28" s="94">
        <v>191500</v>
      </c>
      <c r="D28" s="94">
        <v>248615</v>
      </c>
      <c r="E28" s="94">
        <v>285000</v>
      </c>
      <c r="F28" s="94">
        <v>239000</v>
      </c>
      <c r="G28" s="94">
        <v>267000</v>
      </c>
      <c r="H28" s="94">
        <v>237000</v>
      </c>
      <c r="I28" s="94">
        <v>242000</v>
      </c>
      <c r="J28" s="94">
        <v>244000</v>
      </c>
      <c r="K28" s="94">
        <v>238000</v>
      </c>
      <c r="L28" s="94">
        <v>2000</v>
      </c>
    </row>
    <row r="29" spans="1:12" ht="15" customHeight="1" x14ac:dyDescent="0.2">
      <c r="A29" s="100" t="s">
        <v>181</v>
      </c>
      <c r="B29" s="94">
        <v>0</v>
      </c>
      <c r="C29" s="94">
        <v>-248615</v>
      </c>
      <c r="D29" s="94">
        <v>-285000</v>
      </c>
      <c r="E29" s="94">
        <v>-239000</v>
      </c>
      <c r="F29" s="94">
        <v>-267000</v>
      </c>
      <c r="G29" s="94">
        <v>-237000</v>
      </c>
      <c r="H29" s="94">
        <v>-242000</v>
      </c>
      <c r="I29" s="94">
        <v>-244000</v>
      </c>
      <c r="J29" s="94">
        <v>-238000</v>
      </c>
      <c r="K29" s="94">
        <v>-229000</v>
      </c>
      <c r="L29" s="94">
        <v>0</v>
      </c>
    </row>
    <row r="30" spans="1:12" ht="15" customHeight="1" x14ac:dyDescent="0.2">
      <c r="A30" s="100" t="s">
        <v>182</v>
      </c>
      <c r="B30" s="94">
        <v>-11070</v>
      </c>
      <c r="C30" s="94">
        <v>-12193</v>
      </c>
      <c r="D30" s="94">
        <v>-7079</v>
      </c>
      <c r="E30" s="94">
        <v>-1546</v>
      </c>
      <c r="F30" s="94">
        <v>-1365</v>
      </c>
      <c r="G30" s="94">
        <v>-1544</v>
      </c>
      <c r="H30" s="94">
        <v>-3044</v>
      </c>
      <c r="I30" s="94">
        <v>-2585</v>
      </c>
      <c r="J30" s="94">
        <v>-1636</v>
      </c>
      <c r="K30" s="94">
        <v>-1666</v>
      </c>
      <c r="L30" s="94">
        <v>0</v>
      </c>
    </row>
    <row r="31" spans="1:12" ht="15" customHeight="1" x14ac:dyDescent="0.2">
      <c r="A31" s="100" t="s">
        <v>183</v>
      </c>
      <c r="B31" s="94">
        <v>-705897</v>
      </c>
      <c r="C31" s="94">
        <v>-684862</v>
      </c>
      <c r="D31" s="94">
        <v>-361756</v>
      </c>
      <c r="E31" s="94">
        <v>-297034</v>
      </c>
      <c r="F31" s="94">
        <v>-252869</v>
      </c>
      <c r="G31" s="94">
        <v>-261724</v>
      </c>
      <c r="H31" s="94">
        <v>-263820</v>
      </c>
      <c r="I31" s="94">
        <v>-264227</v>
      </c>
      <c r="J31" s="94">
        <v>-200171</v>
      </c>
      <c r="K31" s="94">
        <v>-207116</v>
      </c>
      <c r="L31" s="94">
        <v>0</v>
      </c>
    </row>
    <row r="32" spans="1:12" ht="15" customHeight="1" x14ac:dyDescent="0.2">
      <c r="A32" s="100" t="s">
        <v>184</v>
      </c>
      <c r="B32" s="94">
        <v>0</v>
      </c>
      <c r="C32" s="94">
        <v>0</v>
      </c>
      <c r="D32" s="94">
        <v>-68115</v>
      </c>
      <c r="E32" s="94">
        <v>0</v>
      </c>
      <c r="F32" s="94">
        <v>0</v>
      </c>
      <c r="G32" s="94">
        <v>0</v>
      </c>
      <c r="H32" s="94">
        <v>0</v>
      </c>
      <c r="I32" s="94">
        <v>0</v>
      </c>
      <c r="J32" s="94">
        <v>0</v>
      </c>
      <c r="K32" s="94">
        <v>0</v>
      </c>
      <c r="L32" s="94">
        <v>-5375</v>
      </c>
    </row>
    <row r="33" spans="1:12" ht="15" customHeight="1" x14ac:dyDescent="0.2">
      <c r="A33" s="100" t="s">
        <v>185</v>
      </c>
      <c r="B33" s="94">
        <v>0</v>
      </c>
      <c r="C33" s="94">
        <v>0</v>
      </c>
      <c r="D33" s="94">
        <v>750000</v>
      </c>
      <c r="E33" s="94">
        <v>0</v>
      </c>
      <c r="F33" s="94">
        <v>0</v>
      </c>
      <c r="G33" s="94">
        <v>0</v>
      </c>
      <c r="H33" s="94">
        <v>0</v>
      </c>
      <c r="I33" s="94">
        <v>0</v>
      </c>
      <c r="J33" s="94">
        <v>0</v>
      </c>
      <c r="K33" s="94">
        <v>0</v>
      </c>
      <c r="L33" s="94">
        <v>-413539</v>
      </c>
    </row>
    <row r="34" spans="1:12" ht="15" customHeight="1" x14ac:dyDescent="0.2">
      <c r="B34" s="94"/>
      <c r="C34" s="94"/>
      <c r="D34" s="94"/>
      <c r="E34" s="94"/>
      <c r="F34" s="94"/>
      <c r="G34" s="94"/>
      <c r="H34" s="94"/>
      <c r="I34" s="94"/>
      <c r="J34" s="94"/>
      <c r="K34" s="94"/>
      <c r="L34" s="94"/>
    </row>
    <row r="35" spans="1:12" ht="15" customHeight="1" thickBot="1" x14ac:dyDescent="0.25">
      <c r="A35" s="97" t="s">
        <v>69</v>
      </c>
      <c r="B35" s="103">
        <f>SUM(B23:B34)</f>
        <v>-687057</v>
      </c>
      <c r="C35" s="103">
        <f t="shared" ref="C35:K35" si="1">SUM(C23:C34)</f>
        <v>-653799</v>
      </c>
      <c r="D35" s="103">
        <f t="shared" si="1"/>
        <v>301369</v>
      </c>
      <c r="E35" s="103">
        <f t="shared" si="1"/>
        <v>-228511</v>
      </c>
      <c r="F35" s="103">
        <f t="shared" si="1"/>
        <v>-247573</v>
      </c>
      <c r="G35" s="103">
        <f t="shared" si="1"/>
        <v>-203157</v>
      </c>
      <c r="H35" s="103">
        <f t="shared" si="1"/>
        <v>-240651</v>
      </c>
      <c r="I35" s="103">
        <f t="shared" si="1"/>
        <v>-237497</v>
      </c>
      <c r="J35" s="103">
        <f t="shared" si="1"/>
        <v>-164331</v>
      </c>
      <c r="K35" s="103">
        <f t="shared" si="1"/>
        <v>-167705</v>
      </c>
      <c r="L35" s="103">
        <f t="shared" ref="L35" si="2">SUM(L24:L34)</f>
        <v>-380971</v>
      </c>
    </row>
    <row r="36" spans="1:12" ht="15" customHeight="1" thickTop="1" x14ac:dyDescent="0.2"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</row>
    <row r="37" spans="1:12" s="97" customFormat="1" ht="15" customHeight="1" x14ac:dyDescent="0.2">
      <c r="A37" s="97" t="s">
        <v>70</v>
      </c>
      <c r="B37" s="104"/>
      <c r="C37" s="104"/>
      <c r="D37" s="104"/>
      <c r="E37" s="104"/>
      <c r="F37" s="104"/>
      <c r="G37" s="104"/>
      <c r="H37" s="104"/>
      <c r="I37" s="104"/>
      <c r="J37" s="104"/>
      <c r="K37" s="104"/>
      <c r="L37" s="104"/>
    </row>
    <row r="38" spans="1:12" ht="15" customHeight="1" x14ac:dyDescent="0.2">
      <c r="A38" s="100" t="s">
        <v>186</v>
      </c>
      <c r="B38" s="94">
        <v>737844</v>
      </c>
      <c r="C38" s="94">
        <v>603306</v>
      </c>
      <c r="D38" s="94">
        <v>568555</v>
      </c>
      <c r="E38" s="94">
        <v>416819</v>
      </c>
      <c r="F38" s="94">
        <v>372999</v>
      </c>
      <c r="G38" s="94">
        <v>338960</v>
      </c>
      <c r="H38" s="94">
        <v>335892</v>
      </c>
      <c r="I38" s="94">
        <v>323749</v>
      </c>
      <c r="J38" s="94">
        <v>263254</v>
      </c>
      <c r="K38" s="94">
        <v>243224</v>
      </c>
      <c r="L38" s="94">
        <v>330521</v>
      </c>
    </row>
    <row r="39" spans="1:12" ht="15" customHeight="1" x14ac:dyDescent="0.2">
      <c r="A39" s="100" t="s">
        <v>187</v>
      </c>
      <c r="B39" s="94">
        <v>-267500</v>
      </c>
      <c r="C39" s="94">
        <v>-257500</v>
      </c>
      <c r="D39" s="94">
        <v>-996500</v>
      </c>
      <c r="E39" s="94">
        <v>-351000</v>
      </c>
      <c r="F39" s="94">
        <v>-305000</v>
      </c>
      <c r="G39" s="94">
        <v>-333000</v>
      </c>
      <c r="H39" s="94">
        <v>-303000</v>
      </c>
      <c r="I39" s="94">
        <v>-308000</v>
      </c>
      <c r="J39" s="94">
        <v>-310000</v>
      </c>
      <c r="K39" s="94">
        <v>-304000</v>
      </c>
      <c r="L39" s="94">
        <v>-354000</v>
      </c>
    </row>
    <row r="40" spans="1:12" ht="15" customHeight="1" x14ac:dyDescent="0.2">
      <c r="A40" s="100" t="s">
        <v>188</v>
      </c>
      <c r="B40" s="94">
        <v>-72264</v>
      </c>
      <c r="C40" s="94">
        <v>-71933</v>
      </c>
      <c r="D40" s="94">
        <v>-71907</v>
      </c>
      <c r="E40" s="94">
        <v>-62304</v>
      </c>
      <c r="F40" s="94">
        <v>-70949</v>
      </c>
      <c r="G40" s="94">
        <v>-77322</v>
      </c>
      <c r="H40" s="94">
        <v>-84878</v>
      </c>
      <c r="I40" s="94">
        <v>-96644</v>
      </c>
      <c r="J40" s="94">
        <v>-97799</v>
      </c>
      <c r="K40" s="94">
        <v>-98660</v>
      </c>
      <c r="L40" s="94">
        <v>-126776</v>
      </c>
    </row>
    <row r="41" spans="1:12" ht="15" customHeight="1" x14ac:dyDescent="0.2">
      <c r="B41" s="94"/>
      <c r="C41" s="94"/>
      <c r="D41" s="94"/>
      <c r="E41" s="94"/>
      <c r="F41" s="94"/>
      <c r="G41" s="94"/>
      <c r="H41" s="94"/>
      <c r="I41" s="94"/>
      <c r="J41" s="94"/>
      <c r="K41" s="94"/>
      <c r="L41" s="94"/>
    </row>
    <row r="42" spans="1:12" ht="15" customHeight="1" thickBot="1" x14ac:dyDescent="0.25">
      <c r="A42" s="97" t="s">
        <v>130</v>
      </c>
      <c r="B42" s="103">
        <f t="shared" ref="B42:L42" si="3">SUM(B38:B41)</f>
        <v>398080</v>
      </c>
      <c r="C42" s="103">
        <f t="shared" si="3"/>
        <v>273873</v>
      </c>
      <c r="D42" s="103">
        <f t="shared" si="3"/>
        <v>-499852</v>
      </c>
      <c r="E42" s="103">
        <f t="shared" si="3"/>
        <v>3515</v>
      </c>
      <c r="F42" s="103">
        <f t="shared" si="3"/>
        <v>-2950</v>
      </c>
      <c r="G42" s="103">
        <f t="shared" si="3"/>
        <v>-71362</v>
      </c>
      <c r="H42" s="103">
        <f t="shared" si="3"/>
        <v>-51986</v>
      </c>
      <c r="I42" s="103">
        <f t="shared" si="3"/>
        <v>-80895</v>
      </c>
      <c r="J42" s="103">
        <f t="shared" si="3"/>
        <v>-144545</v>
      </c>
      <c r="K42" s="103">
        <f t="shared" si="3"/>
        <v>-159436</v>
      </c>
      <c r="L42" s="103">
        <f t="shared" si="3"/>
        <v>-150255</v>
      </c>
    </row>
    <row r="43" spans="1:12" ht="15" customHeight="1" thickTop="1" x14ac:dyDescent="0.2"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</row>
    <row r="44" spans="1:12" ht="15" customHeight="1" x14ac:dyDescent="0.2">
      <c r="A44" s="100" t="s">
        <v>189</v>
      </c>
      <c r="B44" s="94">
        <f>B20+B35+B42</f>
        <v>-1666</v>
      </c>
      <c r="C44" s="94">
        <f t="shared" ref="C44:K44" si="4">C20+C35+C42</f>
        <v>-28392</v>
      </c>
      <c r="D44" s="94">
        <f t="shared" si="4"/>
        <v>-9813</v>
      </c>
      <c r="E44" s="94">
        <f t="shared" si="4"/>
        <v>-714</v>
      </c>
      <c r="F44" s="94">
        <f t="shared" si="4"/>
        <v>505</v>
      </c>
      <c r="G44" s="94">
        <f t="shared" si="4"/>
        <v>-667</v>
      </c>
      <c r="H44" s="94">
        <f t="shared" si="4"/>
        <v>1067</v>
      </c>
      <c r="I44" s="94">
        <f t="shared" si="4"/>
        <v>-1535</v>
      </c>
      <c r="J44" s="94">
        <f t="shared" si="4"/>
        <v>138</v>
      </c>
      <c r="K44" s="94">
        <f t="shared" si="4"/>
        <v>1349</v>
      </c>
      <c r="L44" s="94">
        <v>5209</v>
      </c>
    </row>
    <row r="45" spans="1:12" ht="15" customHeight="1" x14ac:dyDescent="0.2">
      <c r="A45" s="100" t="s">
        <v>190</v>
      </c>
      <c r="B45" s="94">
        <v>43582</v>
      </c>
      <c r="C45" s="94">
        <v>67455</v>
      </c>
      <c r="D45" s="94">
        <v>39063</v>
      </c>
      <c r="E45" s="94">
        <v>29250</v>
      </c>
      <c r="F45" s="94">
        <v>28536</v>
      </c>
      <c r="G45" s="94">
        <v>29041</v>
      </c>
      <c r="H45" s="94">
        <v>28374</v>
      </c>
      <c r="I45" s="94">
        <v>29441</v>
      </c>
      <c r="J45" s="94">
        <v>27906</v>
      </c>
      <c r="K45" s="94">
        <v>28044</v>
      </c>
      <c r="L45" s="94">
        <v>41994</v>
      </c>
    </row>
    <row r="46" spans="1:12" ht="15" customHeight="1" x14ac:dyDescent="0.2"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</row>
    <row r="47" spans="1:12" s="97" customFormat="1" ht="15" customHeight="1" thickBot="1" x14ac:dyDescent="0.25">
      <c r="A47" s="97" t="s">
        <v>71</v>
      </c>
      <c r="B47" s="103">
        <f>SUM(B44:B46)</f>
        <v>41916</v>
      </c>
      <c r="C47" s="103">
        <f>SUM(C44:C46)</f>
        <v>39063</v>
      </c>
      <c r="D47" s="103">
        <f t="shared" ref="D47:L47" si="5">SUM(D44:D46)</f>
        <v>29250</v>
      </c>
      <c r="E47" s="103">
        <f t="shared" si="5"/>
        <v>28536</v>
      </c>
      <c r="F47" s="103">
        <f t="shared" si="5"/>
        <v>29041</v>
      </c>
      <c r="G47" s="103">
        <f t="shared" si="5"/>
        <v>28374</v>
      </c>
      <c r="H47" s="103">
        <f t="shared" si="5"/>
        <v>29441</v>
      </c>
      <c r="I47" s="103">
        <f t="shared" si="5"/>
        <v>27906</v>
      </c>
      <c r="J47" s="103">
        <f t="shared" si="5"/>
        <v>28044</v>
      </c>
      <c r="K47" s="103">
        <f t="shared" si="5"/>
        <v>29393</v>
      </c>
      <c r="L47" s="103">
        <f t="shared" si="5"/>
        <v>47203</v>
      </c>
    </row>
    <row r="48" spans="1:12" ht="13.5" thickTop="1" x14ac:dyDescent="0.2"/>
    <row r="49" spans="1:12" x14ac:dyDescent="0.2"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</row>
    <row r="50" spans="1:12" x14ac:dyDescent="0.2">
      <c r="B50" s="106"/>
      <c r="C50" s="106"/>
    </row>
    <row r="52" spans="1:12" x14ac:dyDescent="0.2">
      <c r="A52" s="120" t="s">
        <v>138</v>
      </c>
      <c r="B52" s="105">
        <v>0</v>
      </c>
      <c r="C52" s="105">
        <v>0</v>
      </c>
      <c r="D52" s="105">
        <v>0</v>
      </c>
      <c r="E52" s="105">
        <v>0</v>
      </c>
      <c r="F52" s="105">
        <v>0</v>
      </c>
      <c r="G52" s="105">
        <v>0</v>
      </c>
      <c r="H52" s="105">
        <v>0</v>
      </c>
      <c r="I52" s="105">
        <v>0</v>
      </c>
      <c r="J52" s="105">
        <v>0</v>
      </c>
      <c r="K52" s="105">
        <v>0</v>
      </c>
    </row>
  </sheetData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978D-76E4-4BE9-ADBD-5D479E608FF1}">
  <sheetPr>
    <tabColor rgb="FF92D050"/>
    <pageSetUpPr fitToPage="1"/>
  </sheetPr>
  <dimension ref="A1:F77"/>
  <sheetViews>
    <sheetView showGridLines="0" view="pageBreakPreview" zoomScaleNormal="85" zoomScaleSheetLayoutView="100" workbookViewId="0">
      <selection activeCell="S11" sqref="S11"/>
    </sheetView>
  </sheetViews>
  <sheetFormatPr defaultColWidth="9.140625" defaultRowHeight="12.75" x14ac:dyDescent="0.2"/>
  <cols>
    <col min="1" max="1" width="34.7109375" style="24" customWidth="1"/>
    <col min="2" max="3" width="12.85546875" style="23" customWidth="1"/>
    <col min="4" max="4" width="14.5703125" style="23" customWidth="1"/>
    <col min="5" max="5" width="12.85546875" style="23" customWidth="1"/>
    <col min="6" max="6" width="59.28515625" style="24" bestFit="1" customWidth="1"/>
    <col min="7" max="7" width="9.7109375" style="24" customWidth="1"/>
    <col min="8" max="8" width="13.5703125" style="24" customWidth="1"/>
    <col min="9" max="16384" width="9.140625" style="24"/>
  </cols>
  <sheetData>
    <row r="1" spans="1:6" s="12" customFormat="1" ht="15.75" x14ac:dyDescent="0.25">
      <c r="B1" s="13"/>
      <c r="C1" s="14"/>
      <c r="D1" s="13"/>
      <c r="E1" s="13"/>
    </row>
    <row r="2" spans="1:6" s="19" customFormat="1" ht="21" customHeight="1" x14ac:dyDescent="0.25">
      <c r="A2" s="15" t="s">
        <v>128</v>
      </c>
      <c r="B2" s="16"/>
      <c r="C2" s="17"/>
      <c r="D2" s="18"/>
      <c r="E2" s="18"/>
    </row>
    <row r="3" spans="1:6" ht="11.25" customHeight="1" x14ac:dyDescent="0.2">
      <c r="A3" s="20"/>
      <c r="B3" s="21"/>
      <c r="C3" s="22"/>
    </row>
    <row r="4" spans="1:6" s="25" customFormat="1" ht="30" x14ac:dyDescent="0.25">
      <c r="B4" s="11" t="s">
        <v>103</v>
      </c>
      <c r="C4" s="11" t="s">
        <v>104</v>
      </c>
      <c r="D4" s="11" t="s">
        <v>105</v>
      </c>
      <c r="E4" s="11" t="s">
        <v>106</v>
      </c>
      <c r="F4" s="11"/>
    </row>
    <row r="5" spans="1:6" s="26" customFormat="1" ht="15" customHeight="1" x14ac:dyDescent="0.25">
      <c r="B5" s="1" t="s">
        <v>139</v>
      </c>
      <c r="C5" s="11"/>
      <c r="D5" s="11"/>
      <c r="E5" s="11" t="s">
        <v>119</v>
      </c>
      <c r="F5" s="11"/>
    </row>
    <row r="6" spans="1:6" s="26" customFormat="1" ht="15" customHeight="1" x14ac:dyDescent="0.25">
      <c r="B6" s="11" t="s">
        <v>107</v>
      </c>
      <c r="C6" s="11" t="s">
        <v>107</v>
      </c>
      <c r="D6" s="11" t="s">
        <v>107</v>
      </c>
      <c r="E6" s="11" t="s">
        <v>107</v>
      </c>
      <c r="F6" s="11" t="s">
        <v>108</v>
      </c>
    </row>
    <row r="7" spans="1:6" s="26" customFormat="1" ht="15" customHeight="1" x14ac:dyDescent="0.2">
      <c r="B7" s="27"/>
      <c r="C7" s="27"/>
      <c r="D7" s="27"/>
      <c r="E7" s="27"/>
      <c r="F7" s="28"/>
    </row>
    <row r="8" spans="1:6" ht="15" customHeight="1" x14ac:dyDescent="0.2">
      <c r="A8" s="29" t="s">
        <v>109</v>
      </c>
      <c r="B8" s="30"/>
      <c r="C8" s="30"/>
      <c r="D8" s="30"/>
      <c r="E8" s="30"/>
      <c r="F8" s="31"/>
    </row>
    <row r="9" spans="1:6" ht="15" customHeight="1" x14ac:dyDescent="0.2">
      <c r="A9" s="24" t="s">
        <v>110</v>
      </c>
      <c r="B9" s="30">
        <v>782</v>
      </c>
      <c r="C9" s="30">
        <v>0</v>
      </c>
      <c r="D9" s="30">
        <v>0</v>
      </c>
      <c r="E9" s="30">
        <f>B9+C9+D9</f>
        <v>782</v>
      </c>
      <c r="F9" s="31"/>
    </row>
    <row r="10" spans="1:6" ht="15" customHeight="1" x14ac:dyDescent="0.2">
      <c r="A10" s="24" t="s">
        <v>111</v>
      </c>
      <c r="B10" s="30">
        <v>908</v>
      </c>
      <c r="C10" s="30">
        <v>18063</v>
      </c>
      <c r="D10" s="30">
        <v>-18063</v>
      </c>
      <c r="E10" s="30">
        <f t="shared" ref="E10:E11" si="0">B10+C10+D10</f>
        <v>908</v>
      </c>
      <c r="F10" s="31"/>
    </row>
    <row r="11" spans="1:6" ht="15" customHeight="1" x14ac:dyDescent="0.2">
      <c r="A11" s="24" t="s">
        <v>112</v>
      </c>
      <c r="B11" s="30">
        <v>14713</v>
      </c>
      <c r="C11" s="30">
        <v>14839</v>
      </c>
      <c r="D11" s="30">
        <v>-14839</v>
      </c>
      <c r="E11" s="30">
        <f t="shared" si="0"/>
        <v>14713</v>
      </c>
      <c r="F11" s="31" t="s">
        <v>113</v>
      </c>
    </row>
    <row r="12" spans="1:6" ht="15" customHeight="1" x14ac:dyDescent="0.2">
      <c r="A12" s="29" t="s">
        <v>114</v>
      </c>
      <c r="B12" s="32">
        <f>SUM(B9:B11)</f>
        <v>16403</v>
      </c>
      <c r="C12" s="32">
        <f>SUM(C9:C11)</f>
        <v>32902</v>
      </c>
      <c r="D12" s="32">
        <f>SUM(D9:D11)</f>
        <v>-32902</v>
      </c>
      <c r="E12" s="32">
        <f>SUM(E9:E11)</f>
        <v>16403</v>
      </c>
      <c r="F12" s="31"/>
    </row>
    <row r="13" spans="1:6" ht="15" customHeight="1" x14ac:dyDescent="0.2">
      <c r="B13" s="30"/>
      <c r="C13" s="30"/>
      <c r="D13" s="30"/>
      <c r="E13" s="30"/>
      <c r="F13" s="31"/>
    </row>
    <row r="14" spans="1:6" ht="15" customHeight="1" x14ac:dyDescent="0.2">
      <c r="A14" s="24" t="s">
        <v>115</v>
      </c>
      <c r="B14" s="30">
        <v>518</v>
      </c>
      <c r="C14" s="30">
        <v>183</v>
      </c>
      <c r="D14" s="30">
        <v>-135</v>
      </c>
      <c r="E14" s="30">
        <f t="shared" ref="E14" si="1">B14+C14+D14</f>
        <v>566</v>
      </c>
      <c r="F14" s="31"/>
    </row>
    <row r="15" spans="1:6" ht="15" customHeight="1" x14ac:dyDescent="0.2">
      <c r="B15" s="30"/>
      <c r="C15" s="30"/>
      <c r="D15" s="30"/>
      <c r="E15" s="30"/>
      <c r="F15" s="31"/>
    </row>
    <row r="16" spans="1:6" s="29" customFormat="1" ht="15" customHeight="1" thickBot="1" x14ac:dyDescent="0.25">
      <c r="A16" s="29" t="s">
        <v>116</v>
      </c>
      <c r="B16" s="33">
        <f>B12+B14</f>
        <v>16921</v>
      </c>
      <c r="C16" s="33">
        <f>C12+C14</f>
        <v>33085</v>
      </c>
      <c r="D16" s="33">
        <f>D12+D14</f>
        <v>-33037</v>
      </c>
      <c r="E16" s="33">
        <f>E12+E14</f>
        <v>16969</v>
      </c>
      <c r="F16" s="34"/>
    </row>
    <row r="17" spans="1:5" ht="13.5" thickTop="1" x14ac:dyDescent="0.2"/>
    <row r="21" spans="1:5" x14ac:dyDescent="0.2">
      <c r="A21" s="124" t="s">
        <v>140</v>
      </c>
      <c r="B21" s="23">
        <v>0</v>
      </c>
      <c r="C21" s="23">
        <v>0</v>
      </c>
      <c r="D21" s="23">
        <v>0</v>
      </c>
      <c r="E21" s="23">
        <v>0</v>
      </c>
    </row>
    <row r="76" s="24" customFormat="1" x14ac:dyDescent="0.2"/>
    <row r="77" s="24" customFormat="1" x14ac:dyDescent="0.2"/>
  </sheetData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SoCRE</vt:lpstr>
      <vt:lpstr>SoFP</vt:lpstr>
      <vt:lpstr>SoCiE</vt:lpstr>
      <vt:lpstr>SoCF</vt:lpstr>
      <vt:lpstr>Reserves movements</vt:lpstr>
      <vt:lpstr>'Reserves movements'!Print_Area</vt:lpstr>
      <vt:lpstr>SoCF!Print_Area</vt:lpstr>
      <vt:lpstr>SoCiE!Print_Area</vt:lpstr>
      <vt:lpstr>SoCRE!Print_Area</vt:lpstr>
      <vt:lpstr>SoFP!Print_Area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Nicky Blacker</dc:creator>
  <cp:lastModifiedBy>Raina Kereama</cp:lastModifiedBy>
  <cp:lastPrinted>2025-02-19T02:02:48Z</cp:lastPrinted>
  <dcterms:created xsi:type="dcterms:W3CDTF">2021-03-02T00:44:47Z</dcterms:created>
  <dcterms:modified xsi:type="dcterms:W3CDTF">2025-04-13T20:43:12Z</dcterms:modified>
</cp:coreProperties>
</file>