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nning\Budgets\2024-34 LTP\Outputs\Audit\V6 Updated Documents for Audit\Prospective FS\"/>
    </mc:Choice>
  </mc:AlternateContent>
  <xr:revisionPtr revIDLastSave="0" documentId="13_ncr:1_{566A36DB-61B7-42A9-8692-D425B017B999}" xr6:coauthVersionLast="47" xr6:coauthVersionMax="47" xr10:uidLastSave="{00000000-0000-0000-0000-000000000000}"/>
  <bookViews>
    <workbookView xWindow="-120" yWindow="-120" windowWidth="29040" windowHeight="17640" activeTab="4" xr2:uid="{F776A39F-3F6B-46CE-B4D4-45A3D0404F74}"/>
  </bookViews>
  <sheets>
    <sheet name="SoCRE" sheetId="3" r:id="rId1"/>
    <sheet name="SoFP" sheetId="1" r:id="rId2"/>
    <sheet name="SoCiE" sheetId="4" r:id="rId3"/>
    <sheet name="SoCF" sheetId="2" r:id="rId4"/>
    <sheet name="Reserves movements" sheetId="6" r:id="rId5"/>
  </sheets>
  <definedNames>
    <definedName name="Adj" localSheetId="3">#REF!</definedName>
    <definedName name="Adj" localSheetId="0">#REF!</definedName>
    <definedName name="Adj">#REF!</definedName>
    <definedName name="Adj_Type">#REF!</definedName>
    <definedName name="Allocations">#REF!</definedName>
    <definedName name="Amount_YR01" localSheetId="3">#REF!</definedName>
    <definedName name="Amount_YR01" localSheetId="0">#REF!</definedName>
    <definedName name="Amount_YR01">#REF!</definedName>
    <definedName name="Amount_YR02" localSheetId="3">#REF!</definedName>
    <definedName name="Amount_YR02" localSheetId="0">#REF!</definedName>
    <definedName name="Amount_YR02">#REF!</definedName>
    <definedName name="Amount_YR03" localSheetId="3">#REF!</definedName>
    <definedName name="Amount_YR03" localSheetId="0">#REF!</definedName>
    <definedName name="Amount_YR03">#REF!</definedName>
    <definedName name="Amount_YR04" localSheetId="3">#REF!</definedName>
    <definedName name="Amount_YR04" localSheetId="0">#REF!</definedName>
    <definedName name="Amount_YR04">#REF!</definedName>
    <definedName name="Amount_YR05" localSheetId="3">#REF!</definedName>
    <definedName name="Amount_YR05" localSheetId="0">#REF!</definedName>
    <definedName name="Amount_YR05">#REF!</definedName>
    <definedName name="Amount_YR06" localSheetId="3">#REF!</definedName>
    <definedName name="Amount_YR06" localSheetId="0">#REF!</definedName>
    <definedName name="Amount_YR06">#REF!</definedName>
    <definedName name="Amount_YR07" localSheetId="3">#REF!</definedName>
    <definedName name="Amount_YR07" localSheetId="0">#REF!</definedName>
    <definedName name="Amount_YR07">#REF!</definedName>
    <definedName name="Amount_YR08" localSheetId="3">#REF!</definedName>
    <definedName name="Amount_YR08" localSheetId="0">#REF!</definedName>
    <definedName name="Amount_YR08">#REF!</definedName>
    <definedName name="Amount_YR09" localSheetId="3">#REF!</definedName>
    <definedName name="Amount_YR09" localSheetId="0">#REF!</definedName>
    <definedName name="Amount_YR09">#REF!</definedName>
    <definedName name="Amount_YR10" localSheetId="3">#REF!</definedName>
    <definedName name="Amount_YR10" localSheetId="0">#REF!</definedName>
    <definedName name="Amount_YR10">#REF!</definedName>
    <definedName name="anscount" hidden="1">9</definedName>
    <definedName name="ASGRP" localSheetId="3">#REF!</definedName>
    <definedName name="ASGRP" localSheetId="0">#REF!</definedName>
    <definedName name="ASGRP">#REF!</definedName>
    <definedName name="block1" comment="data from EB Block 1" localSheetId="3">#REF!</definedName>
    <definedName name="block1" comment="data from EB Block 1" localSheetId="0">#REF!</definedName>
    <definedName name="block1" comment="data from EB Block 1">#REF!</definedName>
    <definedName name="Block2" localSheetId="3">#REF!</definedName>
    <definedName name="Block2" localSheetId="0">#REF!</definedName>
    <definedName name="Block2">#REF!</definedName>
    <definedName name="Block3" localSheetId="3">#REF!</definedName>
    <definedName name="Block3" localSheetId="0">#REF!</definedName>
    <definedName name="Block3">#REF!</definedName>
    <definedName name="block4" localSheetId="3">#REF!</definedName>
    <definedName name="block4" localSheetId="0">#REF!</definedName>
    <definedName name="block4">#REF!</definedName>
    <definedName name="block5" localSheetId="3">#REF!</definedName>
    <definedName name="block5" localSheetId="0">#REF!</definedName>
    <definedName name="block5">#REF!</definedName>
    <definedName name="blocka" localSheetId="3">#REF!</definedName>
    <definedName name="blocka" localSheetId="0">#REF!</definedName>
    <definedName name="blocka">#REF!</definedName>
    <definedName name="blockb" localSheetId="3">#REF!</definedName>
    <definedName name="blockb" localSheetId="0">#REF!</definedName>
    <definedName name="blockb">#REF!</definedName>
    <definedName name="blockc" localSheetId="3">#REF!</definedName>
    <definedName name="blockc" localSheetId="0">#REF!</definedName>
    <definedName name="blockc">#REF!</definedName>
    <definedName name="BU" localSheetId="3">#REF!</definedName>
    <definedName name="BU" localSheetId="0">#REF!</definedName>
    <definedName name="BU">#REF!</definedName>
    <definedName name="Capex" localSheetId="3">#REF!</definedName>
    <definedName name="Capex" localSheetId="0">#REF!</definedName>
    <definedName name="Capex">#REF!</definedName>
    <definedName name="Capextotal" localSheetId="3">#REF!</definedName>
    <definedName name="Capextotal" localSheetId="0">#REF!</definedName>
    <definedName name="Capextotal">#REF!</definedName>
    <definedName name="Cpx">#REF!</definedName>
    <definedName name="dd" localSheetId="3" hidden="1">{#N/A,#N/A,FALSE,"2001-02";#N/A,#N/A,FALSE,"2001-02"}</definedName>
    <definedName name="dd" localSheetId="0" hidden="1">{#N/A,#N/A,FALSE,"2001-02";#N/A,#N/A,FALSE,"2001-02"}</definedName>
    <definedName name="dd" hidden="1">{#N/A,#N/A,FALSE,"2001-02";#N/A,#N/A,FALSE,"2001-02"}</definedName>
    <definedName name="Depreciation">#REF!</definedName>
    <definedName name="end" localSheetId="3">#REF!</definedName>
    <definedName name="end" localSheetId="0">#REF!</definedName>
    <definedName name="end">#REF!</definedName>
    <definedName name="full" localSheetId="3">#REF!</definedName>
    <definedName name="full" localSheetId="0">#REF!</definedName>
    <definedName name="full">#REF!</definedName>
    <definedName name="FullTotal" localSheetId="3">#REF!</definedName>
    <definedName name="FullTotal" localSheetId="0">#REF!</definedName>
    <definedName name="FullTotal">#REF!</definedName>
    <definedName name="Indices">#REF!</definedName>
    <definedName name="inflated" localSheetId="3">#REF!</definedName>
    <definedName name="inflated" localSheetId="0">#REF!</definedName>
    <definedName name="inflated">#REF!</definedName>
    <definedName name="inflation" localSheetId="3">#REF!</definedName>
    <definedName name="inflation" localSheetId="0">#REF!</definedName>
    <definedName name="inflation">#REF!</definedName>
    <definedName name="JR" localSheetId="3">#REF!</definedName>
    <definedName name="JR" localSheetId="0">#REF!</definedName>
    <definedName name="JR">#REF!</definedName>
    <definedName name="MASTER">#REF!</definedName>
    <definedName name="NatAcc" localSheetId="3">#REF!</definedName>
    <definedName name="NatAcc" localSheetId="0">#REF!</definedName>
    <definedName name="NatAcc">#REF!</definedName>
    <definedName name="NonAlloc">#REF!</definedName>
    <definedName name="NonOrgOpx">#REF!</definedName>
    <definedName name="OpexTotal" localSheetId="3">#REF!</definedName>
    <definedName name="OpexTotal" localSheetId="0">#REF!</definedName>
    <definedName name="OpexTotal">#REF!</definedName>
    <definedName name="Org">#REF!</definedName>
    <definedName name="_xlnm.Print_Area" localSheetId="0">SoCRE!$B$3:$M$35</definedName>
    <definedName name="_xlnm.Print_Area" localSheetId="1">SoFP!$C$3:$N$65</definedName>
    <definedName name="Proj_acct" localSheetId="3">#REF!</definedName>
    <definedName name="Proj_acct" localSheetId="0">#REF!</definedName>
    <definedName name="Proj_acct">#REF!</definedName>
    <definedName name="PseudoAccount" localSheetId="3">#REF!</definedName>
    <definedName name="PseudoAccount" localSheetId="0">#REF!</definedName>
    <definedName name="PseudoAccount">#REF!</definedName>
    <definedName name="qwe" localSheetId="3" hidden="1">{#N/A,#N/A,FALSE,"2001-02";#N/A,#N/A,FALSE,"2001-02"}</definedName>
    <definedName name="qwe" localSheetId="0" hidden="1">{#N/A,#N/A,FALSE,"2001-02";#N/A,#N/A,FALSE,"2001-02"}</definedName>
    <definedName name="qwe" hidden="1">{#N/A,#N/A,FALSE,"2001-02";#N/A,#N/A,FALSE,"2001-02"}</definedName>
    <definedName name="RawFull" localSheetId="3">#REF!</definedName>
    <definedName name="RawFull" localSheetId="0">#REF!</definedName>
    <definedName name="RawFull">#REF!</definedName>
    <definedName name="sencount" hidden="1">1</definedName>
    <definedName name="ssss" localSheetId="3" hidden="1">{#N/A,#N/A,FALSE,"2001-02";#N/A,#N/A,FALSE,"2001-02"}</definedName>
    <definedName name="ssss" localSheetId="0" hidden="1">{#N/A,#N/A,FALSE,"2001-02";#N/A,#N/A,FALSE,"2001-02"}</definedName>
    <definedName name="ssss" hidden="1">{#N/A,#N/A,FALSE,"2001-02";#N/A,#N/A,FALSE,"2001-02"}</definedName>
    <definedName name="t" localSheetId="3">#REF!</definedName>
    <definedName name="t" localSheetId="0">#REF!</definedName>
    <definedName name="t">#REF!</definedName>
    <definedName name="totalopex" localSheetId="3">#REF!</definedName>
    <definedName name="totalopex" localSheetId="0">#REF!</definedName>
    <definedName name="totalopex">#REF!</definedName>
    <definedName name="wrn.Sources._.of._.Funds." localSheetId="3" hidden="1">{#N/A,#N/A,FALSE,"2001-02";#N/A,#N/A,FALSE,"2001-02"}</definedName>
    <definedName name="wrn.Sources._.of._.Funds." localSheetId="0" hidden="1">{#N/A,#N/A,FALSE,"2001-02";#N/A,#N/A,FALSE,"2001-02"}</definedName>
    <definedName name="wrn.Sources._.of._.Funds." hidden="1">{#N/A,#N/A,FALSE,"2001-02";#N/A,#N/A,FALSE,"2001-02"}</definedName>
    <definedName name="xlvar.CYBUDGET" localSheetId="0">"21GLBB06"</definedName>
    <definedName name="xlvar.CYEAR" localSheetId="0">"2019/20"</definedName>
    <definedName name="xlvar.FUND" localSheetId="1">"10"</definedName>
    <definedName name="xlvar.FUND.DESCR" localSheetId="1">"Wellington City Council"</definedName>
    <definedName name="xlvar.PYBUDGET" localSheetId="0">"20GLBB09"</definedName>
    <definedName name="xlvar.PYEAR" localSheetId="0">"2018/19"</definedName>
    <definedName name="xlvar.VERSION" localSheetId="1">"V8"</definedName>
    <definedName name="xlvar.VERSION.DESCR" localSheetId="1">"V8"</definedName>
    <definedName name="xlvar.YEARS" localSheetId="1">"10"</definedName>
    <definedName name="Yr_01" localSheetId="3">#REF!</definedName>
    <definedName name="Yr_01" localSheetId="0">#REF!</definedName>
    <definedName name="Yr_01">#REF!</definedName>
    <definedName name="Yr_02" localSheetId="3">#REF!</definedName>
    <definedName name="Yr_02" localSheetId="0">#REF!</definedName>
    <definedName name="Yr_02">#REF!</definedName>
    <definedName name="Yr_03" localSheetId="3">#REF!</definedName>
    <definedName name="Yr_03" localSheetId="0">#REF!</definedName>
    <definedName name="Yr_03">#REF!</definedName>
    <definedName name="Yr_04" localSheetId="3">#REF!</definedName>
    <definedName name="Yr_04" localSheetId="0">#REF!</definedName>
    <definedName name="Yr_04">#REF!</definedName>
    <definedName name="Yr_05" localSheetId="3">#REF!</definedName>
    <definedName name="Yr_05" localSheetId="0">#REF!</definedName>
    <definedName name="Yr_05">#REF!</definedName>
    <definedName name="Yr_06" localSheetId="3">#REF!</definedName>
    <definedName name="Yr_06" localSheetId="0">#REF!</definedName>
    <definedName name="Yr_06">#REF!</definedName>
    <definedName name="Yr_07" localSheetId="3">#REF!</definedName>
    <definedName name="Yr_07" localSheetId="0">#REF!</definedName>
    <definedName name="Yr_07">#REF!</definedName>
    <definedName name="Yr_08" localSheetId="3">#REF!</definedName>
    <definedName name="Yr_08" localSheetId="0">#REF!</definedName>
    <definedName name="Yr_08">#REF!</definedName>
    <definedName name="Yr_09" localSheetId="3">#REF!</definedName>
    <definedName name="Yr_09" localSheetId="0">#REF!</definedName>
    <definedName name="Yr_09">#REF!</definedName>
    <definedName name="Yr_10" localSheetId="3">#REF!</definedName>
    <definedName name="Yr_10" localSheetId="0">#REF!</definedName>
    <definedName name="Yr_10">#REF!</definedName>
    <definedName name="zzXLOne.ORIGINALDEFNSHEET" localSheetId="0">"STATEMENT OF COMPREHENSIVE REVENUE AND EXPENSE.XLSXAnnual Plan (XL1 Report)"</definedName>
    <definedName name="zzXLOne.ORIGINALDEFNSHEET" localSheetId="1">"BS PROJECTED BALANCE SHEET (BDT).XLSX10 Year Projected BS"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6" l="1"/>
  <c r="D41" i="1" l="1"/>
  <c r="C26" i="3"/>
  <c r="C19" i="3"/>
  <c r="D63" i="1"/>
  <c r="D17" i="1"/>
  <c r="C34" i="3" l="1"/>
  <c r="C28" i="3"/>
  <c r="C35" i="3" l="1"/>
  <c r="E11" i="6" l="1"/>
  <c r="E10" i="6"/>
  <c r="D12" i="6"/>
  <c r="C12" i="6"/>
  <c r="B12" i="6"/>
  <c r="C16" i="6" l="1"/>
  <c r="D16" i="6"/>
  <c r="B16" i="6"/>
  <c r="E9" i="6"/>
  <c r="E12" i="6" s="1"/>
  <c r="E16" i="6" l="1"/>
  <c r="B37" i="4"/>
  <c r="B12" i="4"/>
  <c r="B42" i="2"/>
  <c r="B35" i="2"/>
  <c r="L26" i="3" l="1"/>
  <c r="K26" i="3"/>
  <c r="D26" i="3"/>
  <c r="J26" i="3"/>
  <c r="I26" i="3"/>
  <c r="H26" i="3"/>
  <c r="G26" i="3"/>
  <c r="F26" i="3"/>
  <c r="M26" i="3"/>
  <c r="E26" i="3"/>
  <c r="D50" i="1" l="1"/>
  <c r="D52" i="1" s="1"/>
  <c r="D28" i="1" l="1"/>
  <c r="D30" i="1" s="1"/>
  <c r="D54" i="1" s="1"/>
  <c r="B20" i="2" l="1"/>
  <c r="B47" i="2" l="1"/>
  <c r="E19" i="3" l="1"/>
  <c r="E28" i="3" s="1"/>
  <c r="F19" i="3"/>
  <c r="F28" i="3" s="1"/>
  <c r="G19" i="3"/>
  <c r="G28" i="3" s="1"/>
  <c r="H19" i="3"/>
  <c r="H28" i="3" s="1"/>
  <c r="I19" i="3"/>
  <c r="I28" i="3" s="1"/>
  <c r="J19" i="3"/>
  <c r="J28" i="3" s="1"/>
  <c r="K19" i="3"/>
  <c r="K28" i="3" s="1"/>
  <c r="L19" i="3"/>
  <c r="L28" i="3" s="1"/>
  <c r="M19" i="3"/>
  <c r="M28" i="3" s="1"/>
  <c r="D34" i="3"/>
  <c r="I34" i="3" l="1"/>
  <c r="I35" i="3" s="1"/>
  <c r="J34" i="3"/>
  <c r="J35" i="3" s="1"/>
  <c r="H34" i="3"/>
  <c r="H35" i="3" s="1"/>
  <c r="G34" i="3"/>
  <c r="G35" i="3" s="1"/>
  <c r="F34" i="3"/>
  <c r="F35" i="3" s="1"/>
  <c r="M34" i="3"/>
  <c r="M35" i="3" s="1"/>
  <c r="E34" i="3"/>
  <c r="E35" i="3" s="1"/>
  <c r="L34" i="3"/>
  <c r="L35" i="3" s="1"/>
  <c r="K34" i="3"/>
  <c r="K35" i="3" s="1"/>
  <c r="D19" i="3" l="1"/>
  <c r="D28" i="3" s="1"/>
  <c r="D35" i="3" l="1"/>
  <c r="D37" i="4" l="1"/>
  <c r="E37" i="4"/>
  <c r="F37" i="4"/>
  <c r="G37" i="4"/>
  <c r="H37" i="4"/>
  <c r="I37" i="4"/>
  <c r="J37" i="4"/>
  <c r="K37" i="4"/>
  <c r="L37" i="4"/>
  <c r="C37" i="4"/>
  <c r="B46" i="4" l="1"/>
  <c r="H17" i="1" l="1"/>
  <c r="G17" i="1"/>
  <c r="F17" i="1" l="1"/>
  <c r="E41" i="1" l="1"/>
  <c r="F41" i="1" l="1"/>
  <c r="G41" i="1"/>
  <c r="H41" i="1"/>
  <c r="E20" i="2" l="1"/>
  <c r="F20" i="2" l="1"/>
  <c r="G20" i="2" l="1"/>
  <c r="H20" i="2" l="1"/>
  <c r="I20" i="2" l="1"/>
  <c r="J20" i="2" l="1"/>
  <c r="K20" i="2" l="1"/>
  <c r="L20" i="2" l="1"/>
  <c r="F35" i="2" l="1"/>
  <c r="G35" i="2"/>
  <c r="E35" i="2"/>
  <c r="J35" i="2"/>
  <c r="K35" i="2"/>
  <c r="H35" i="2"/>
  <c r="C35" i="2"/>
  <c r="D35" i="2"/>
  <c r="I35" i="2"/>
  <c r="L35" i="2"/>
  <c r="E50" i="1" l="1"/>
  <c r="E52" i="1" s="1"/>
  <c r="G50" i="1" l="1"/>
  <c r="G52" i="1" s="1"/>
  <c r="J50" i="1"/>
  <c r="K50" i="1"/>
  <c r="M50" i="1"/>
  <c r="N50" i="1"/>
  <c r="F50" i="1"/>
  <c r="F52" i="1" s="1"/>
  <c r="H50" i="1"/>
  <c r="H52" i="1" s="1"/>
  <c r="L50" i="1"/>
  <c r="I50" i="1"/>
  <c r="E28" i="1"/>
  <c r="G28" i="1" l="1"/>
  <c r="G30" i="1" s="1"/>
  <c r="G54" i="1" s="1"/>
  <c r="F28" i="1"/>
  <c r="F30" i="1" s="1"/>
  <c r="F54" i="1" s="1"/>
  <c r="H28" i="1"/>
  <c r="H30" i="1" s="1"/>
  <c r="H54" i="1" s="1"/>
  <c r="E42" i="2" l="1"/>
  <c r="D42" i="2"/>
  <c r="F42" i="2"/>
  <c r="L41" i="1" l="1"/>
  <c r="L52" i="1" s="1"/>
  <c r="C42" i="2"/>
  <c r="I41" i="1"/>
  <c r="I52" i="1" s="1"/>
  <c r="K41" i="1"/>
  <c r="K52" i="1" s="1"/>
  <c r="N41" i="1"/>
  <c r="N52" i="1" s="1"/>
  <c r="J41" i="1"/>
  <c r="J52" i="1" s="1"/>
  <c r="M41" i="1"/>
  <c r="M52" i="1" s="1"/>
  <c r="N28" i="1" l="1"/>
  <c r="I28" i="1"/>
  <c r="K28" i="1"/>
  <c r="M28" i="1"/>
  <c r="L28" i="1"/>
  <c r="J28" i="1"/>
  <c r="J17" i="1" l="1"/>
  <c r="J30" i="1" s="1"/>
  <c r="J54" i="1" s="1"/>
  <c r="I17" i="1"/>
  <c r="I30" i="1" s="1"/>
  <c r="I54" i="1" s="1"/>
  <c r="G42" i="2"/>
  <c r="N17" i="1"/>
  <c r="N30" i="1" s="1"/>
  <c r="N54" i="1" s="1"/>
  <c r="K17" i="1"/>
  <c r="K30" i="1" s="1"/>
  <c r="K54" i="1" s="1"/>
  <c r="L17" i="1"/>
  <c r="L30" i="1" s="1"/>
  <c r="L54" i="1" s="1"/>
  <c r="M17" i="1"/>
  <c r="M30" i="1" s="1"/>
  <c r="M54" i="1" s="1"/>
  <c r="J42" i="2" l="1"/>
  <c r="I42" i="2"/>
  <c r="H42" i="2"/>
  <c r="K42" i="2"/>
  <c r="L42" i="2"/>
  <c r="E17" i="1" l="1"/>
  <c r="E30" i="1" s="1"/>
  <c r="E54" i="1" s="1"/>
  <c r="D20" i="2" l="1"/>
  <c r="C20" i="2" l="1"/>
  <c r="C47" i="2" l="1"/>
  <c r="D47" i="2" l="1"/>
  <c r="E47" i="2" l="1"/>
  <c r="F47" i="2" l="1"/>
  <c r="G47" i="2" l="1"/>
  <c r="E63" i="1" l="1"/>
  <c r="C12" i="4"/>
  <c r="H47" i="2" l="1"/>
  <c r="F63" i="1"/>
  <c r="C46" i="4"/>
  <c r="D12" i="4" l="1"/>
  <c r="G63" i="1"/>
  <c r="I47" i="2" l="1"/>
  <c r="H63" i="1"/>
  <c r="D46" i="4"/>
  <c r="E12" i="4" l="1"/>
  <c r="I63" i="1"/>
  <c r="J47" i="2" l="1"/>
  <c r="J63" i="1"/>
  <c r="E46" i="4"/>
  <c r="F12" i="4" l="1"/>
  <c r="K63" i="1"/>
  <c r="K47" i="2" l="1"/>
  <c r="L63" i="1"/>
  <c r="F46" i="4"/>
  <c r="G12" i="4" l="1"/>
  <c r="M63" i="1"/>
  <c r="L47" i="2" l="1"/>
  <c r="G46" i="4"/>
  <c r="N63" i="1" l="1"/>
  <c r="H12" i="4"/>
  <c r="H46" i="4" l="1"/>
  <c r="I12" i="4" l="1"/>
  <c r="I46" i="4" l="1"/>
  <c r="J12" i="4" l="1"/>
  <c r="J46" i="4" l="1"/>
  <c r="K12" i="4" l="1"/>
  <c r="K46" i="4" l="1"/>
  <c r="L12" i="4" l="1"/>
  <c r="L46" i="4" l="1"/>
</calcChain>
</file>

<file path=xl/sharedStrings.xml><?xml version="1.0" encoding="utf-8"?>
<sst xmlns="http://schemas.openxmlformats.org/spreadsheetml/2006/main" count="372" uniqueCount="189">
  <si>
    <t>FORMAT XLONE REPORT</t>
  </si>
  <si>
    <t>DefnSheetName=_defntmp_</t>
  </si>
  <si>
    <t>SET</t>
  </si>
  <si>
    <t>FACTOR</t>
  </si>
  <si>
    <t>*</t>
  </si>
  <si>
    <t>2024/25
LTP</t>
  </si>
  <si>
    <t>2025/26
LTP</t>
  </si>
  <si>
    <t>2026/27
LTP</t>
  </si>
  <si>
    <t>2027/28
LTP</t>
  </si>
  <si>
    <t>2028/29
LTP</t>
  </si>
  <si>
    <t>2029/30
LTP</t>
  </si>
  <si>
    <t>2030/31
LTP</t>
  </si>
  <si>
    <t>SIGN</t>
  </si>
  <si>
    <t>ASSETS</t>
  </si>
  <si>
    <t>$000's</t>
  </si>
  <si>
    <t>Current Assets</t>
  </si>
  <si>
    <t>LIST</t>
  </si>
  <si>
    <t>1.01</t>
  </si>
  <si>
    <t>Cash and cash equivalents</t>
  </si>
  <si>
    <t>1.21</t>
  </si>
  <si>
    <t>Other financial assets</t>
  </si>
  <si>
    <t>1.31</t>
  </si>
  <si>
    <t>Receivables and recoverables</t>
  </si>
  <si>
    <t>1.91</t>
  </si>
  <si>
    <t>Inventories</t>
  </si>
  <si>
    <t>2.01</t>
  </si>
  <si>
    <t>Prepayments</t>
  </si>
  <si>
    <t>Non-current assets classified as held for sale</t>
  </si>
  <si>
    <t>Total Current Assets</t>
  </si>
  <si>
    <t>2.02</t>
  </si>
  <si>
    <t>Non Curent Assets</t>
  </si>
  <si>
    <t>2.24</t>
  </si>
  <si>
    <t>2.27</t>
  </si>
  <si>
    <t>2.29</t>
  </si>
  <si>
    <t>2.31</t>
  </si>
  <si>
    <t>Property, plant and equipment</t>
  </si>
  <si>
    <t>2.41</t>
  </si>
  <si>
    <t>2.42</t>
  </si>
  <si>
    <t>Total Non Current Assets</t>
  </si>
  <si>
    <t>Total Assets</t>
  </si>
  <si>
    <t>LIABILITIES</t>
  </si>
  <si>
    <t>Current Liabilities</t>
  </si>
  <si>
    <t>3.00</t>
  </si>
  <si>
    <t>Derivative financial liabilities</t>
  </si>
  <si>
    <t>3.01</t>
  </si>
  <si>
    <t>3.02</t>
  </si>
  <si>
    <t>3.03</t>
  </si>
  <si>
    <t>Borrowings</t>
  </si>
  <si>
    <t>3.11</t>
  </si>
  <si>
    <t>Provisions for other liabilities</t>
  </si>
  <si>
    <t>3.21</t>
  </si>
  <si>
    <t>Employee benefit liabilities and provisions</t>
  </si>
  <si>
    <t>3.22</t>
  </si>
  <si>
    <t>Total Current Liabilities</t>
  </si>
  <si>
    <t>Non Curent Liabilities</t>
  </si>
  <si>
    <t>4.00</t>
  </si>
  <si>
    <t>4.01</t>
  </si>
  <si>
    <t>4.11</t>
  </si>
  <si>
    <t>4.21</t>
  </si>
  <si>
    <t>4.22</t>
  </si>
  <si>
    <t>Total Non Current Liabilities</t>
  </si>
  <si>
    <t>Total Liabilities</t>
  </si>
  <si>
    <t>Net Assets</t>
  </si>
  <si>
    <t>Equity</t>
  </si>
  <si>
    <t>Accumulated funds and retained earnings</t>
  </si>
  <si>
    <t>5.01</t>
  </si>
  <si>
    <t>Revaluation reserves</t>
  </si>
  <si>
    <t>5.11</t>
  </si>
  <si>
    <t>Hedging Reserve</t>
  </si>
  <si>
    <t>5.15</t>
  </si>
  <si>
    <t>5.18</t>
  </si>
  <si>
    <t>Restricted funds</t>
  </si>
  <si>
    <t>5.35</t>
  </si>
  <si>
    <t>NA</t>
  </si>
  <si>
    <t>Total Equity</t>
  </si>
  <si>
    <t>Cash flows from operating activities</t>
  </si>
  <si>
    <t>Receipts from rates - Council</t>
  </si>
  <si>
    <t>Receipts from rates - Greater Wellington Regional Council</t>
  </si>
  <si>
    <t>Receipts from investment property lease rentals</t>
  </si>
  <si>
    <t>Cash paid to suppliers and employees</t>
  </si>
  <si>
    <t>Rates paid to Greater Wellington Regional Council</t>
  </si>
  <si>
    <t>Grants paid</t>
  </si>
  <si>
    <t>Net GST (paid) / received</t>
  </si>
  <si>
    <t>Net cash flows from operating activities</t>
  </si>
  <si>
    <t>Cash flows from investing activities</t>
  </si>
  <si>
    <t>Dividends received</t>
  </si>
  <si>
    <t>Interest received</t>
  </si>
  <si>
    <t>Proceeds from sale of investment properties</t>
  </si>
  <si>
    <t>Proceeds from sale of property, plant and equipment</t>
  </si>
  <si>
    <t>Proceeds from sale of intangibles</t>
  </si>
  <si>
    <t xml:space="preserve">Increase / (decrease) in investments </t>
  </si>
  <si>
    <t>Purchase of investment properties</t>
  </si>
  <si>
    <t>Purchase of intangibles</t>
  </si>
  <si>
    <t>Purchase of property, plant and equipment</t>
  </si>
  <si>
    <t>Net cash flows from investing activities</t>
  </si>
  <si>
    <t>Cash flows from financing activities</t>
  </si>
  <si>
    <t>New borrowings</t>
  </si>
  <si>
    <t>Repayment of borrowings</t>
  </si>
  <si>
    <t>Interest paid on borrowings</t>
  </si>
  <si>
    <t>Net increase/(decrease) in cash and cash equivalents</t>
  </si>
  <si>
    <t>Cash and cash equivalents at beginning of year</t>
  </si>
  <si>
    <t>Cash and cash equivalents at end of year</t>
  </si>
  <si>
    <t>h.SET</t>
  </si>
  <si>
    <t>REVENUE</t>
  </si>
  <si>
    <t>DISPLAY</t>
  </si>
  <si>
    <t>TOTAL REVENUE</t>
  </si>
  <si>
    <t>EXPENSE</t>
  </si>
  <si>
    <t>Finance expense</t>
  </si>
  <si>
    <t>Expenditure on operating activities</t>
  </si>
  <si>
    <t>TOTAL EXPENSE</t>
  </si>
  <si>
    <t>NET SURPLUS FOR THE YEAR</t>
  </si>
  <si>
    <t>OTHER COMPREHENSIVE INCOME</t>
  </si>
  <si>
    <t>Fair value movement - property, plant and equipment (net)</t>
  </si>
  <si>
    <t>Share of equity accounted surplus from associates</t>
  </si>
  <si>
    <t>TOTAL OTHER COMPREHENSIVE INCOME</t>
  </si>
  <si>
    <t>TOTAL COMPREHENSIVE INCOME FOR THE YEAR</t>
  </si>
  <si>
    <t>Equity - opening balances</t>
  </si>
  <si>
    <t xml:space="preserve">Revaluation reserves </t>
  </si>
  <si>
    <t>Hedging reserve</t>
  </si>
  <si>
    <t>Fair value through other comprehensive revenue and expense reserve</t>
  </si>
  <si>
    <t>Total Equity - opening balances</t>
  </si>
  <si>
    <t>Changes in Equity</t>
  </si>
  <si>
    <t>Retained earnings</t>
  </si>
  <si>
    <t>Net surplus for the year</t>
  </si>
  <si>
    <t>Transfer to restricted funds</t>
  </si>
  <si>
    <t>Transfer from restricted funds</t>
  </si>
  <si>
    <t>Transfer from revaluation reserves</t>
  </si>
  <si>
    <t>Transfer to revaluation reserves</t>
  </si>
  <si>
    <t>Fair value movement - property, plant and equipment - net</t>
  </si>
  <si>
    <t>Transfer to retained earnings</t>
  </si>
  <si>
    <t>Movement in hedging reserve</t>
  </si>
  <si>
    <t>Movement in fair value</t>
  </si>
  <si>
    <t>Restricted Funds</t>
  </si>
  <si>
    <t>Transfer from retained earnings</t>
  </si>
  <si>
    <t>Total comprehensive revenue and expense</t>
  </si>
  <si>
    <t>Net Equity - Closing Balances</t>
  </si>
  <si>
    <t>Total Equity - closing balances</t>
  </si>
  <si>
    <t>Opening balance</t>
  </si>
  <si>
    <t>Deposits</t>
  </si>
  <si>
    <t>Expenditure</t>
  </si>
  <si>
    <t>Closing balance</t>
  </si>
  <si>
    <t>$000</t>
  </si>
  <si>
    <t>Purpose</t>
  </si>
  <si>
    <t>Special reserves and funds</t>
  </si>
  <si>
    <t>Reserve purchase and development fund</t>
  </si>
  <si>
    <t>City growth fund</t>
  </si>
  <si>
    <t>Insurance reserve</t>
  </si>
  <si>
    <t>Allows the Council to meet the uninsured portion of insurance claims</t>
  </si>
  <si>
    <t>Total special reserves and funds</t>
  </si>
  <si>
    <t>Trusts and bequests</t>
  </si>
  <si>
    <t>Total restricted funds</t>
  </si>
  <si>
    <t>Revenue from operating activities</t>
  </si>
  <si>
    <t>2023/24
AP</t>
  </si>
  <si>
    <t>2032/33
LTP</t>
  </si>
  <si>
    <t>2031/32
LTP</t>
  </si>
  <si>
    <t>2033/34
LTP</t>
  </si>
  <si>
    <t>2023/24</t>
  </si>
  <si>
    <t>2033/34</t>
  </si>
  <si>
    <t>Rates</t>
  </si>
  <si>
    <t xml:space="preserve">     Development contributions</t>
  </si>
  <si>
    <t xml:space="preserve">     Grants, subsidies and reimbursements</t>
  </si>
  <si>
    <t xml:space="preserve">     Other operating activities</t>
  </si>
  <si>
    <t>Investments revenue</t>
  </si>
  <si>
    <t>Vested assets and other revenue</t>
  </si>
  <si>
    <t>Fair value movements - gains</t>
  </si>
  <si>
    <t>Depreciation and amortisation expense</t>
  </si>
  <si>
    <t>Derivative financial assets</t>
  </si>
  <si>
    <t>Intangibles</t>
  </si>
  <si>
    <t>Investment properties</t>
  </si>
  <si>
    <t>Investment in controlled entities</t>
  </si>
  <si>
    <t>Investment in associates and joint venture</t>
  </si>
  <si>
    <t>Exchange transactions and transfers payable</t>
  </si>
  <si>
    <t>Deferred revenue</t>
  </si>
  <si>
    <t>Fair value through other comprehensive income and expense reserve</t>
  </si>
  <si>
    <t>Finance revenue</t>
  </si>
  <si>
    <t>Receipts from rates - Sludge Levy</t>
  </si>
  <si>
    <t>Rates paid to Sludge Finance LP</t>
  </si>
  <si>
    <t>Receipts from activities and other revenue</t>
  </si>
  <si>
    <t>Receipts from grants and subsidies - Operating</t>
  </si>
  <si>
    <t>Receipts from grants and subsidies - Capital</t>
  </si>
  <si>
    <t>Proceeds from sale of investments</t>
  </si>
  <si>
    <t>Purchase of investments</t>
  </si>
  <si>
    <t>Prospective Statement of Changes in Restricted / Reserve Funds - Wellington City Council</t>
  </si>
  <si>
    <t>Prospective Statement of Cash Flows - Wellington City Council</t>
  </si>
  <si>
    <t>Net cash flows from financing activities</t>
  </si>
  <si>
    <t>Gains on sale of investments in associates</t>
  </si>
  <si>
    <t>Prospective Statement of Comprehensive Revenue and Expense - Wellington City Council</t>
  </si>
  <si>
    <t>Prospective Statement of Financial Position - Wellington City Council</t>
  </si>
  <si>
    <t>Prospective Statement of Changes in Equity - Wellington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</si>
</sst>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_);[Red]\(#,##0\);\-_)"/>
    <numFmt numFmtId="167" formatCode="#,##0;\(#,##0\)"/>
    <numFmt numFmtId="168" formatCode="#,##0_);\(#,##0\);\-_)"/>
    <numFmt numFmtId="170" formatCode="_(* #,##0_);_(* \(#,##0\);_(* &quot;-&quot;_);_(@_)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3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i/>
      <sz val="10"/>
      <name val="Arial"/>
      <family val="2"/>
    </font>
    <font>
      <b/>
      <sz val="11"/>
      <name val="Arial"/>
      <family val="2"/>
    </font>
    <font>
      <i/>
      <sz val="10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0" fontId="13" fillId="0" borderId="0"/>
    <xf numFmtId="43" fontId="1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9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</cellStyleXfs>
  <cellXfs count="119">
    <xf numFmtId="0" fontId="0" fillId="0" borderId="0" xfId="0"/>
    <xf numFmtId="0" fontId="7" fillId="0" borderId="3" xfId="0" applyFont="1" applyBorder="1" applyAlignment="1">
      <alignment horizontal="center" wrapText="1"/>
    </xf>
    <xf numFmtId="0" fontId="8" fillId="0" borderId="0" xfId="3" applyFont="1"/>
    <xf numFmtId="0" fontId="9" fillId="0" borderId="0" xfId="3" applyFont="1"/>
    <xf numFmtId="0" fontId="10" fillId="0" borderId="0" xfId="3" applyFont="1"/>
    <xf numFmtId="0" fontId="8" fillId="0" borderId="4" xfId="0" applyFont="1" applyBorder="1"/>
    <xf numFmtId="0" fontId="8" fillId="0" borderId="0" xfId="3" quotePrefix="1" applyFont="1"/>
    <xf numFmtId="0" fontId="4" fillId="0" borderId="0" xfId="3" applyFont="1" applyAlignment="1">
      <alignment horizontal="left"/>
    </xf>
    <xf numFmtId="0" fontId="11" fillId="0" borderId="0" xfId="3" quotePrefix="1" applyFont="1" applyAlignment="1">
      <alignment horizontal="right"/>
    </xf>
    <xf numFmtId="0" fontId="4" fillId="0" borderId="0" xfId="3" applyFont="1"/>
    <xf numFmtId="0" fontId="8" fillId="0" borderId="0" xfId="0" applyFont="1"/>
    <xf numFmtId="0" fontId="7" fillId="0" borderId="3" xfId="6" applyFont="1" applyBorder="1" applyAlignment="1">
      <alignment horizontal="center" wrapText="1"/>
    </xf>
    <xf numFmtId="0" fontId="15" fillId="0" borderId="0" xfId="11" applyFont="1"/>
    <xf numFmtId="168" fontId="15" fillId="0" borderId="0" xfId="11" applyNumberFormat="1" applyFont="1"/>
    <xf numFmtId="168" fontId="15" fillId="0" borderId="0" xfId="11" applyNumberFormat="1" applyFont="1" applyAlignment="1">
      <alignment horizontal="center"/>
    </xf>
    <xf numFmtId="0" fontId="16" fillId="0" borderId="0" xfId="11" applyFont="1" applyAlignment="1">
      <alignment horizontal="left"/>
    </xf>
    <xf numFmtId="168" fontId="16" fillId="0" borderId="0" xfId="11" quotePrefix="1" applyNumberFormat="1" applyFont="1" applyAlignment="1">
      <alignment horizontal="left"/>
    </xf>
    <xf numFmtId="168" fontId="16" fillId="0" borderId="0" xfId="11" applyNumberFormat="1" applyFont="1" applyAlignment="1">
      <alignment horizontal="center"/>
    </xf>
    <xf numFmtId="168" fontId="16" fillId="0" borderId="0" xfId="11" applyNumberFormat="1" applyFont="1"/>
    <xf numFmtId="0" fontId="16" fillId="0" borderId="0" xfId="11" applyFont="1"/>
    <xf numFmtId="0" fontId="10" fillId="0" borderId="0" xfId="11" applyFont="1" applyAlignment="1">
      <alignment horizontal="left"/>
    </xf>
    <xf numFmtId="168" fontId="10" fillId="0" borderId="0" xfId="11" quotePrefix="1" applyNumberFormat="1" applyFont="1" applyAlignment="1">
      <alignment horizontal="left"/>
    </xf>
    <xf numFmtId="168" fontId="10" fillId="0" borderId="0" xfId="11" applyNumberFormat="1" applyFont="1" applyAlignment="1">
      <alignment horizontal="center"/>
    </xf>
    <xf numFmtId="168" fontId="4" fillId="0" borderId="0" xfId="11" applyNumberFormat="1"/>
    <xf numFmtId="0" fontId="4" fillId="0" borderId="0" xfId="11"/>
    <xf numFmtId="0" fontId="10" fillId="0" borderId="0" xfId="11" applyFont="1" applyAlignment="1">
      <alignment horizontal="center" wrapText="1"/>
    </xf>
    <xf numFmtId="0" fontId="10" fillId="0" borderId="0" xfId="11" applyFont="1" applyAlignment="1">
      <alignment horizontal="center"/>
    </xf>
    <xf numFmtId="168" fontId="10" fillId="0" borderId="7" xfId="11" quotePrefix="1" applyNumberFormat="1" applyFont="1" applyBorder="1" applyAlignment="1">
      <alignment horizontal="center"/>
    </xf>
    <xf numFmtId="0" fontId="10" fillId="0" borderId="7" xfId="11" applyFont="1" applyBorder="1" applyAlignment="1">
      <alignment horizontal="left"/>
    </xf>
    <xf numFmtId="0" fontId="10" fillId="0" borderId="0" xfId="11" applyFont="1"/>
    <xf numFmtId="168" fontId="4" fillId="0" borderId="4" xfId="11" applyNumberFormat="1" applyBorder="1"/>
    <xf numFmtId="0" fontId="4" fillId="0" borderId="4" xfId="11" applyBorder="1"/>
    <xf numFmtId="168" fontId="10" fillId="0" borderId="3" xfId="11" applyNumberFormat="1" applyFont="1" applyBorder="1"/>
    <xf numFmtId="168" fontId="10" fillId="0" borderId="5" xfId="11" applyNumberFormat="1" applyFont="1" applyBorder="1"/>
    <xf numFmtId="0" fontId="10" fillId="0" borderId="6" xfId="11" applyFont="1" applyBorder="1"/>
    <xf numFmtId="0" fontId="10" fillId="2" borderId="1" xfId="8" applyFont="1" applyFill="1" applyBorder="1" applyAlignment="1">
      <alignment vertical="center"/>
    </xf>
    <xf numFmtId="0" fontId="4" fillId="2" borderId="2" xfId="8" applyFont="1" applyFill="1" applyBorder="1" applyAlignment="1">
      <alignment horizontal="left"/>
    </xf>
    <xf numFmtId="167" fontId="4" fillId="0" borderId="2" xfId="9" applyNumberFormat="1" applyFont="1" applyFill="1" applyBorder="1" applyAlignment="1">
      <alignment horizontal="left"/>
    </xf>
    <xf numFmtId="0" fontId="4" fillId="2" borderId="2" xfId="8" applyFont="1" applyFill="1" applyBorder="1"/>
    <xf numFmtId="0" fontId="4" fillId="3" borderId="0" xfId="8" applyFont="1" applyFill="1" applyAlignment="1">
      <alignment vertical="center"/>
    </xf>
    <xf numFmtId="0" fontId="4" fillId="0" borderId="0" xfId="8" applyFont="1"/>
    <xf numFmtId="0" fontId="19" fillId="0" borderId="0" xfId="8" applyFont="1" applyAlignment="1">
      <alignment wrapText="1"/>
    </xf>
    <xf numFmtId="166" fontId="20" fillId="0" borderId="3" xfId="8" applyNumberFormat="1" applyFont="1" applyBorder="1" applyAlignment="1">
      <alignment horizontal="center" wrapText="1"/>
    </xf>
    <xf numFmtId="0" fontId="10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4" fillId="3" borderId="0" xfId="8" applyFont="1" applyFill="1"/>
    <xf numFmtId="0" fontId="4" fillId="0" borderId="0" xfId="8" applyFont="1" applyAlignment="1">
      <alignment horizontal="left"/>
    </xf>
    <xf numFmtId="167" fontId="4" fillId="0" borderId="0" xfId="9" applyNumberFormat="1" applyFont="1" applyFill="1" applyAlignment="1">
      <alignment horizontal="left"/>
    </xf>
    <xf numFmtId="10" fontId="4" fillId="0" borderId="0" xfId="2" applyNumberFormat="1" applyFont="1" applyFill="1" applyAlignment="1">
      <alignment horizontal="right"/>
    </xf>
    <xf numFmtId="0" fontId="4" fillId="2" borderId="2" xfId="0" applyFont="1" applyFill="1" applyBorder="1"/>
    <xf numFmtId="0" fontId="4" fillId="0" borderId="0" xfId="0" applyFont="1"/>
    <xf numFmtId="0" fontId="8" fillId="3" borderId="0" xfId="3" applyFont="1" applyFill="1"/>
    <xf numFmtId="164" fontId="21" fillId="0" borderId="0" xfId="0" applyNumberFormat="1" applyFont="1"/>
    <xf numFmtId="0" fontId="17" fillId="4" borderId="0" xfId="5" applyFont="1" applyFill="1"/>
    <xf numFmtId="167" fontId="4" fillId="4" borderId="0" xfId="9" applyNumberFormat="1" applyFont="1" applyFill="1"/>
    <xf numFmtId="0" fontId="18" fillId="4" borderId="0" xfId="8" applyFont="1" applyFill="1"/>
    <xf numFmtId="0" fontId="10" fillId="4" borderId="0" xfId="8" applyFont="1" applyFill="1" applyAlignment="1">
      <alignment horizontal="left" vertical="top"/>
    </xf>
    <xf numFmtId="166" fontId="20" fillId="4" borderId="3" xfId="8" applyNumberFormat="1" applyFont="1" applyFill="1" applyBorder="1" applyAlignment="1">
      <alignment horizontal="center" wrapText="1"/>
    </xf>
    <xf numFmtId="0" fontId="10" fillId="4" borderId="0" xfId="8" applyFont="1" applyFill="1" applyAlignment="1">
      <alignment horizontal="left" vertical="center"/>
    </xf>
    <xf numFmtId="170" fontId="10" fillId="4" borderId="4" xfId="9" quotePrefix="1" applyNumberFormat="1" applyFont="1" applyFill="1" applyBorder="1" applyAlignment="1">
      <alignment horizontal="right" vertical="center" wrapText="1" indent="1"/>
    </xf>
    <xf numFmtId="0" fontId="4" fillId="4" borderId="0" xfId="8" applyFont="1" applyFill="1" applyAlignment="1">
      <alignment horizontal="left" vertical="center"/>
    </xf>
    <xf numFmtId="170" fontId="4" fillId="4" borderId="4" xfId="9" applyNumberFormat="1" applyFont="1" applyFill="1" applyBorder="1" applyAlignment="1">
      <alignment horizontal="right" vertical="center" indent="1"/>
    </xf>
    <xf numFmtId="0" fontId="10" fillId="4" borderId="0" xfId="8" quotePrefix="1" applyFont="1" applyFill="1" applyAlignment="1">
      <alignment horizontal="left" vertical="center"/>
    </xf>
    <xf numFmtId="170" fontId="10" fillId="4" borderId="3" xfId="9" applyNumberFormat="1" applyFont="1" applyFill="1" applyBorder="1" applyAlignment="1">
      <alignment horizontal="right" vertical="center" indent="1"/>
    </xf>
    <xf numFmtId="0" fontId="4" fillId="0" borderId="2" xfId="0" applyFont="1" applyBorder="1"/>
    <xf numFmtId="170" fontId="4" fillId="0" borderId="4" xfId="4" applyNumberFormat="1" applyFont="1" applyFill="1" applyBorder="1" applyAlignment="1">
      <alignment horizontal="right"/>
    </xf>
    <xf numFmtId="170" fontId="8" fillId="0" borderId="4" xfId="4" applyNumberFormat="1" applyFont="1" applyFill="1" applyBorder="1"/>
    <xf numFmtId="170" fontId="8" fillId="0" borderId="4" xfId="4" applyNumberFormat="1" applyFont="1" applyBorder="1"/>
    <xf numFmtId="170" fontId="9" fillId="0" borderId="3" xfId="4" applyNumberFormat="1" applyFont="1" applyFill="1" applyBorder="1"/>
    <xf numFmtId="170" fontId="9" fillId="0" borderId="3" xfId="4" applyNumberFormat="1" applyFont="1" applyBorder="1"/>
    <xf numFmtId="170" fontId="9" fillId="0" borderId="4" xfId="4" applyNumberFormat="1" applyFont="1" applyFill="1" applyBorder="1"/>
    <xf numFmtId="170" fontId="9" fillId="0" borderId="4" xfId="4" applyNumberFormat="1" applyFont="1" applyBorder="1"/>
    <xf numFmtId="170" fontId="8" fillId="0" borderId="4" xfId="0" applyNumberFormat="1" applyFont="1" applyBorder="1"/>
    <xf numFmtId="170" fontId="8" fillId="0" borderId="4" xfId="4" applyNumberFormat="1" applyFont="1" applyFill="1" applyBorder="1" applyAlignment="1">
      <alignment horizontal="right"/>
    </xf>
    <xf numFmtId="170" fontId="8" fillId="0" borderId="4" xfId="4" applyNumberFormat="1" applyFont="1" applyBorder="1" applyAlignment="1">
      <alignment horizontal="right"/>
    </xf>
    <xf numFmtId="170" fontId="9" fillId="0" borderId="5" xfId="4" applyNumberFormat="1" applyFont="1" applyFill="1" applyBorder="1"/>
    <xf numFmtId="170" fontId="9" fillId="0" borderId="5" xfId="4" applyNumberFormat="1" applyFont="1" applyBorder="1"/>
    <xf numFmtId="170" fontId="12" fillId="0" borderId="4" xfId="0" applyNumberFormat="1" applyFont="1" applyBorder="1" applyAlignment="1">
      <alignment horizontal="right"/>
    </xf>
    <xf numFmtId="170" fontId="9" fillId="0" borderId="6" xfId="4" applyNumberFormat="1" applyFont="1" applyFill="1" applyBorder="1"/>
    <xf numFmtId="170" fontId="9" fillId="0" borderId="6" xfId="4" applyNumberFormat="1" applyFont="1" applyBorder="1"/>
    <xf numFmtId="170" fontId="9" fillId="0" borderId="5" xfId="0" applyNumberFormat="1" applyFont="1" applyBorder="1"/>
    <xf numFmtId="43" fontId="4" fillId="0" borderId="0" xfId="0" applyNumberFormat="1" applyFont="1"/>
    <xf numFmtId="43" fontId="4" fillId="0" borderId="0" xfId="1" applyFont="1"/>
    <xf numFmtId="0" fontId="9" fillId="2" borderId="1" xfId="3" applyFont="1" applyFill="1" applyBorder="1" applyAlignment="1">
      <alignment vertical="center"/>
    </xf>
    <xf numFmtId="0" fontId="8" fillId="2" borderId="2" xfId="3" applyFont="1" applyFill="1" applyBorder="1"/>
    <xf numFmtId="0" fontId="8" fillId="2" borderId="0" xfId="3" applyFont="1" applyFill="1"/>
    <xf numFmtId="0" fontId="12" fillId="0" borderId="0" xfId="3" applyFont="1" applyAlignment="1">
      <alignment horizontal="left"/>
    </xf>
    <xf numFmtId="0" fontId="10" fillId="4" borderId="0" xfId="8" applyFont="1" applyFill="1" applyBorder="1" applyAlignment="1">
      <alignment vertical="center"/>
    </xf>
    <xf numFmtId="0" fontId="4" fillId="4" borderId="0" xfId="8" applyFont="1" applyFill="1" applyBorder="1" applyAlignment="1">
      <alignment horizontal="left"/>
    </xf>
    <xf numFmtId="167" fontId="4" fillId="4" borderId="0" xfId="9" applyNumberFormat="1" applyFont="1" applyFill="1" applyBorder="1" applyAlignment="1">
      <alignment horizontal="left"/>
    </xf>
    <xf numFmtId="0" fontId="4" fillId="4" borderId="0" xfId="8" applyFont="1" applyFill="1" applyBorder="1"/>
    <xf numFmtId="0" fontId="6" fillId="4" borderId="0" xfId="3" applyFont="1" applyFill="1" applyAlignment="1">
      <alignment vertical="top"/>
    </xf>
    <xf numFmtId="170" fontId="8" fillId="4" borderId="4" xfId="6" applyNumberFormat="1" applyFont="1" applyFill="1" applyBorder="1"/>
    <xf numFmtId="0" fontId="6" fillId="4" borderId="0" xfId="5" applyFont="1" applyFill="1"/>
    <xf numFmtId="166" fontId="10" fillId="4" borderId="0" xfId="6" applyNumberFormat="1" applyFont="1" applyFill="1"/>
    <xf numFmtId="0" fontId="10" fillId="4" borderId="0" xfId="6" applyFont="1" applyFill="1"/>
    <xf numFmtId="0" fontId="10" fillId="4" borderId="0" xfId="6" applyFont="1" applyFill="1" applyAlignment="1">
      <alignment horizontal="center"/>
    </xf>
    <xf numFmtId="166" fontId="7" fillId="4" borderId="3" xfId="6" applyNumberFormat="1" applyFont="1" applyFill="1" applyBorder="1" applyAlignment="1">
      <alignment horizontal="center" wrapText="1"/>
    </xf>
    <xf numFmtId="0" fontId="8" fillId="4" borderId="0" xfId="6" applyFont="1" applyFill="1"/>
    <xf numFmtId="166" fontId="8" fillId="4" borderId="4" xfId="6" applyNumberFormat="1" applyFont="1" applyFill="1" applyBorder="1"/>
    <xf numFmtId="166" fontId="4" fillId="4" borderId="4" xfId="6" applyNumberFormat="1" applyFont="1" applyFill="1" applyBorder="1"/>
    <xf numFmtId="0" fontId="8" fillId="4" borderId="0" xfId="0" applyFont="1" applyFill="1"/>
    <xf numFmtId="170" fontId="10" fillId="4" borderId="5" xfId="6" applyNumberFormat="1" applyFont="1" applyFill="1" applyBorder="1"/>
    <xf numFmtId="170" fontId="10" fillId="4" borderId="4" xfId="6" applyNumberFormat="1" applyFont="1" applyFill="1" applyBorder="1"/>
    <xf numFmtId="166" fontId="8" fillId="4" borderId="0" xfId="6" applyNumberFormat="1" applyFont="1" applyFill="1"/>
    <xf numFmtId="166" fontId="8" fillId="4" borderId="0" xfId="7" applyNumberFormat="1" applyFont="1" applyFill="1"/>
    <xf numFmtId="0" fontId="14" fillId="4" borderId="0" xfId="6" applyFont="1" applyFill="1"/>
    <xf numFmtId="0" fontId="6" fillId="4" borderId="0" xfId="10" applyFont="1" applyFill="1"/>
    <xf numFmtId="0" fontId="5" fillId="4" borderId="0" xfId="10" applyFont="1" applyFill="1"/>
    <xf numFmtId="0" fontId="2" fillId="4" borderId="0" xfId="10" applyFill="1"/>
    <xf numFmtId="0" fontId="5" fillId="4" borderId="0" xfId="6" applyFont="1" applyFill="1"/>
    <xf numFmtId="0" fontId="7" fillId="4" borderId="3" xfId="0" applyFont="1" applyFill="1" applyBorder="1" applyAlignment="1">
      <alignment horizontal="center" wrapText="1"/>
    </xf>
    <xf numFmtId="0" fontId="7" fillId="4" borderId="3" xfId="6" applyFont="1" applyFill="1" applyBorder="1" applyAlignment="1">
      <alignment horizontal="center" wrapText="1"/>
    </xf>
    <xf numFmtId="166" fontId="8" fillId="4" borderId="7" xfId="6" applyNumberFormat="1" applyFont="1" applyFill="1" applyBorder="1"/>
    <xf numFmtId="0" fontId="8" fillId="4" borderId="7" xfId="6" applyFont="1" applyFill="1" applyBorder="1"/>
    <xf numFmtId="0" fontId="4" fillId="4" borderId="0" xfId="6" applyFont="1" applyFill="1"/>
    <xf numFmtId="170" fontId="10" fillId="4" borderId="3" xfId="6" applyNumberFormat="1" applyFont="1" applyFill="1" applyBorder="1"/>
    <xf numFmtId="1" fontId="8" fillId="4" borderId="0" xfId="6" applyNumberFormat="1" applyFont="1" applyFill="1"/>
    <xf numFmtId="165" fontId="8" fillId="4" borderId="0" xfId="7" applyNumberFormat="1" applyFont="1" applyFill="1"/>
  </cellXfs>
  <cellStyles count="15">
    <cellStyle name="Comma" xfId="1" builtinId="3"/>
    <cellStyle name="Comma 10 4" xfId="4" xr:uid="{2933A071-D81C-4EA3-A775-7B2FDB382686}"/>
    <cellStyle name="Comma 2" xfId="7" xr:uid="{395CF2F2-E703-44D7-9BAE-DF03DB566C59}"/>
    <cellStyle name="Comma 3" xfId="9" xr:uid="{5C104E42-F70C-4392-A024-572EA5C6B885}"/>
    <cellStyle name="Comma 4" xfId="14" xr:uid="{85D33313-5401-47B0-8277-925E4A5D3E81}"/>
    <cellStyle name="Normal" xfId="0" builtinId="0"/>
    <cellStyle name="Normal 10 2 8" xfId="11" xr:uid="{94A88D48-FF2A-48EA-B173-6763CD017397}"/>
    <cellStyle name="Normal 2" xfId="6" xr:uid="{6861909A-2722-4A53-9A5A-B9EE878BBBB8}"/>
    <cellStyle name="Normal 24" xfId="3" xr:uid="{36863624-F93A-449C-8241-D62C99E4CEF9}"/>
    <cellStyle name="Normal 24 2" xfId="5" xr:uid="{0CC92AC8-84E8-4339-9155-2B23C10BE590}"/>
    <cellStyle name="Normal 24 3" xfId="10" xr:uid="{B623374F-1D36-4FB3-9E9F-1288E389B9E5}"/>
    <cellStyle name="Normal 3" xfId="8" xr:uid="{E21E7BBF-51A9-4F29-9086-A59C474BC657}"/>
    <cellStyle name="Normal 4" xfId="13" xr:uid="{9D562AE6-5A8B-4E29-88D1-388E1222FADC}"/>
    <cellStyle name="Percent" xfId="2" builtinId="5"/>
    <cellStyle name="Percent 2" xfId="12" xr:uid="{300E9FE3-C134-4688-A79F-6676840519A7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FD75-48C1-4963-9F05-B36303973702}">
  <sheetPr>
    <pageSetUpPr fitToPage="1"/>
  </sheetPr>
  <dimension ref="A1:N37"/>
  <sheetViews>
    <sheetView showGridLines="0" topLeftCell="B2" zoomScale="85" zoomScaleNormal="85" workbookViewId="0">
      <selection activeCell="D12" sqref="D12"/>
    </sheetView>
  </sheetViews>
  <sheetFormatPr defaultRowHeight="12.75" x14ac:dyDescent="0.2"/>
  <cols>
    <col min="1" max="1" width="24.28515625" style="45" hidden="1" customWidth="1"/>
    <col min="2" max="2" width="52.42578125" style="46" customWidth="1"/>
    <col min="3" max="13" width="13.28515625" style="47" customWidth="1"/>
    <col min="14" max="16384" width="9.140625" style="40"/>
  </cols>
  <sheetData>
    <row r="1" spans="1:14" s="38" customFormat="1" hidden="1" x14ac:dyDescent="0.2">
      <c r="A1" s="35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s="90" customFormat="1" x14ac:dyDescent="0.2">
      <c r="A2" s="87"/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4" ht="20.25" x14ac:dyDescent="0.3">
      <c r="A3" s="39" t="s">
        <v>4</v>
      </c>
      <c r="B3" s="53" t="s">
        <v>186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4" s="41" customFormat="1" ht="15" x14ac:dyDescent="0.25">
      <c r="A4" s="39" t="s">
        <v>2</v>
      </c>
      <c r="B4" s="55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 s="44" customFormat="1" ht="49.5" customHeight="1" x14ac:dyDescent="0.25">
      <c r="A5" s="39" t="s">
        <v>12</v>
      </c>
      <c r="B5" s="56"/>
      <c r="C5" s="57" t="s">
        <v>152</v>
      </c>
      <c r="D5" s="57" t="s">
        <v>5</v>
      </c>
      <c r="E5" s="57" t="s">
        <v>6</v>
      </c>
      <c r="F5" s="57" t="s">
        <v>7</v>
      </c>
      <c r="G5" s="57" t="s">
        <v>8</v>
      </c>
      <c r="H5" s="57" t="s">
        <v>9</v>
      </c>
      <c r="I5" s="57" t="s">
        <v>10</v>
      </c>
      <c r="J5" s="57" t="s">
        <v>11</v>
      </c>
      <c r="K5" s="57" t="s">
        <v>154</v>
      </c>
      <c r="L5" s="57" t="s">
        <v>153</v>
      </c>
      <c r="M5" s="57" t="s">
        <v>155</v>
      </c>
      <c r="N5" s="43"/>
    </row>
    <row r="6" spans="1:14" s="44" customFormat="1" ht="15" x14ac:dyDescent="0.25">
      <c r="A6" s="39" t="s">
        <v>102</v>
      </c>
      <c r="B6" s="58"/>
      <c r="C6" s="57" t="s">
        <v>14</v>
      </c>
      <c r="D6" s="57" t="s">
        <v>14</v>
      </c>
      <c r="E6" s="57" t="s">
        <v>14</v>
      </c>
      <c r="F6" s="57" t="s">
        <v>14</v>
      </c>
      <c r="G6" s="57" t="s">
        <v>14</v>
      </c>
      <c r="H6" s="57" t="s">
        <v>14</v>
      </c>
      <c r="I6" s="57" t="s">
        <v>14</v>
      </c>
      <c r="J6" s="57" t="s">
        <v>14</v>
      </c>
      <c r="K6" s="57" t="s">
        <v>14</v>
      </c>
      <c r="L6" s="57" t="s">
        <v>14</v>
      </c>
      <c r="M6" s="57" t="s">
        <v>14</v>
      </c>
    </row>
    <row r="7" spans="1:14" s="44" customFormat="1" x14ac:dyDescent="0.2">
      <c r="A7" s="39" t="s">
        <v>4</v>
      </c>
      <c r="B7" s="58" t="s">
        <v>103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4" s="44" customFormat="1" x14ac:dyDescent="0.2">
      <c r="A8" s="39" t="s">
        <v>104</v>
      </c>
      <c r="B8" s="60" t="s">
        <v>158</v>
      </c>
      <c r="C8" s="61">
        <v>481110</v>
      </c>
      <c r="D8" s="61">
        <v>562490</v>
      </c>
      <c r="E8" s="61">
        <v>618613</v>
      </c>
      <c r="F8" s="61">
        <v>694833</v>
      </c>
      <c r="G8" s="61">
        <v>740264</v>
      </c>
      <c r="H8" s="61">
        <v>786719</v>
      </c>
      <c r="I8" s="61">
        <v>827020</v>
      </c>
      <c r="J8" s="61">
        <v>874732</v>
      </c>
      <c r="K8" s="61">
        <v>910261</v>
      </c>
      <c r="L8" s="61">
        <v>960148</v>
      </c>
      <c r="M8" s="61">
        <v>1004183</v>
      </c>
    </row>
    <row r="9" spans="1:14" s="44" customFormat="1" x14ac:dyDescent="0.2">
      <c r="A9" s="39"/>
      <c r="B9" s="60" t="s">
        <v>151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4" s="44" customFormat="1" x14ac:dyDescent="0.2">
      <c r="A10" s="39" t="s">
        <v>104</v>
      </c>
      <c r="B10" s="60" t="s">
        <v>159</v>
      </c>
      <c r="C10" s="61">
        <v>3500</v>
      </c>
      <c r="D10" s="61">
        <v>3500</v>
      </c>
      <c r="E10" s="61">
        <v>3500</v>
      </c>
      <c r="F10" s="61">
        <v>3500</v>
      </c>
      <c r="G10" s="61">
        <v>3500</v>
      </c>
      <c r="H10" s="61">
        <v>3500</v>
      </c>
      <c r="I10" s="61">
        <v>3500</v>
      </c>
      <c r="J10" s="61">
        <v>3500</v>
      </c>
      <c r="K10" s="61">
        <v>3500</v>
      </c>
      <c r="L10" s="61">
        <v>3500</v>
      </c>
      <c r="M10" s="61">
        <v>3500</v>
      </c>
    </row>
    <row r="11" spans="1:14" s="44" customFormat="1" x14ac:dyDescent="0.2">
      <c r="A11" s="39" t="s">
        <v>104</v>
      </c>
      <c r="B11" s="60" t="s">
        <v>160</v>
      </c>
      <c r="C11" s="61">
        <v>184634</v>
      </c>
      <c r="D11" s="61">
        <v>207647</v>
      </c>
      <c r="E11" s="61">
        <v>169592</v>
      </c>
      <c r="F11" s="61">
        <v>115725</v>
      </c>
      <c r="G11" s="61">
        <v>66775</v>
      </c>
      <c r="H11" s="61">
        <v>63460</v>
      </c>
      <c r="I11" s="61">
        <v>51230</v>
      </c>
      <c r="J11" s="61">
        <v>50864</v>
      </c>
      <c r="K11" s="61">
        <v>52845</v>
      </c>
      <c r="L11" s="61">
        <v>54310</v>
      </c>
      <c r="M11" s="61">
        <v>52824</v>
      </c>
    </row>
    <row r="12" spans="1:14" s="44" customFormat="1" x14ac:dyDescent="0.2">
      <c r="A12" s="39" t="s">
        <v>104</v>
      </c>
      <c r="B12" s="60" t="s">
        <v>161</v>
      </c>
      <c r="C12" s="61">
        <v>174811</v>
      </c>
      <c r="D12" s="61">
        <v>193722</v>
      </c>
      <c r="E12" s="61">
        <v>202699</v>
      </c>
      <c r="F12" s="61">
        <v>205217</v>
      </c>
      <c r="G12" s="61">
        <v>211315</v>
      </c>
      <c r="H12" s="61">
        <v>218030</v>
      </c>
      <c r="I12" s="61">
        <v>223071</v>
      </c>
      <c r="J12" s="61">
        <v>229259</v>
      </c>
      <c r="K12" s="61">
        <v>235557</v>
      </c>
      <c r="L12" s="61">
        <v>241370</v>
      </c>
      <c r="M12" s="61">
        <v>247246</v>
      </c>
    </row>
    <row r="13" spans="1:14" s="44" customFormat="1" x14ac:dyDescent="0.2">
      <c r="A13" s="39" t="s">
        <v>104</v>
      </c>
      <c r="B13" s="60" t="s">
        <v>162</v>
      </c>
      <c r="C13" s="61">
        <v>22427</v>
      </c>
      <c r="D13" s="61">
        <v>21867</v>
      </c>
      <c r="E13" s="61">
        <v>26719</v>
      </c>
      <c r="F13" s="61">
        <v>31794</v>
      </c>
      <c r="G13" s="61">
        <v>35764</v>
      </c>
      <c r="H13" s="61">
        <v>39305</v>
      </c>
      <c r="I13" s="61">
        <v>43817</v>
      </c>
      <c r="J13" s="61">
        <v>45891</v>
      </c>
      <c r="K13" s="61">
        <v>46878</v>
      </c>
      <c r="L13" s="61">
        <v>47956</v>
      </c>
      <c r="M13" s="61">
        <v>49534</v>
      </c>
    </row>
    <row r="14" spans="1:14" s="44" customFormat="1" x14ac:dyDescent="0.2">
      <c r="A14" s="39" t="s">
        <v>104</v>
      </c>
      <c r="B14" s="60" t="s">
        <v>163</v>
      </c>
      <c r="C14" s="61">
        <v>2063</v>
      </c>
      <c r="D14" s="61">
        <v>2105</v>
      </c>
      <c r="E14" s="61">
        <v>1614</v>
      </c>
      <c r="F14" s="61">
        <v>1252</v>
      </c>
      <c r="G14" s="61">
        <v>1278</v>
      </c>
      <c r="H14" s="61">
        <v>1304</v>
      </c>
      <c r="I14" s="61">
        <v>1329</v>
      </c>
      <c r="J14" s="61">
        <v>3618</v>
      </c>
      <c r="K14" s="61">
        <v>1819</v>
      </c>
      <c r="L14" s="61">
        <v>1405</v>
      </c>
      <c r="M14" s="61">
        <v>1430</v>
      </c>
    </row>
    <row r="15" spans="1:14" s="44" customFormat="1" x14ac:dyDescent="0.2">
      <c r="A15" s="39" t="s">
        <v>104</v>
      </c>
      <c r="B15" s="60" t="s">
        <v>164</v>
      </c>
      <c r="C15" s="61">
        <v>13883</v>
      </c>
      <c r="D15" s="61">
        <v>8175</v>
      </c>
      <c r="E15" s="61">
        <v>6424</v>
      </c>
      <c r="F15" s="61">
        <v>7007</v>
      </c>
      <c r="G15" s="61">
        <v>7299</v>
      </c>
      <c r="H15" s="61">
        <v>7079</v>
      </c>
      <c r="I15" s="61">
        <v>6589</v>
      </c>
      <c r="J15" s="61">
        <v>6386</v>
      </c>
      <c r="K15" s="61">
        <v>6188</v>
      </c>
      <c r="L15" s="61">
        <v>5993</v>
      </c>
      <c r="M15" s="61">
        <v>5993</v>
      </c>
    </row>
    <row r="16" spans="1:14" s="44" customFormat="1" x14ac:dyDescent="0.2">
      <c r="A16" s="39" t="s">
        <v>104</v>
      </c>
      <c r="B16" s="60" t="s">
        <v>174</v>
      </c>
      <c r="C16" s="61">
        <v>13</v>
      </c>
      <c r="D16" s="61">
        <v>100</v>
      </c>
      <c r="E16" s="61">
        <v>102.1</v>
      </c>
      <c r="F16" s="61">
        <v>104.3462</v>
      </c>
      <c r="G16" s="61">
        <v>69.249359999999996</v>
      </c>
      <c r="H16" s="61">
        <v>70.634339999999995</v>
      </c>
      <c r="I16" s="61">
        <v>110.73291999999999</v>
      </c>
      <c r="J16" s="61">
        <v>112.83684</v>
      </c>
      <c r="K16" s="61">
        <v>114.98074</v>
      </c>
      <c r="L16" s="61">
        <v>76.082759999999993</v>
      </c>
      <c r="M16" s="61">
        <v>77.452250000000006</v>
      </c>
    </row>
    <row r="17" spans="1:14" s="44" customFormat="1" x14ac:dyDescent="0.2">
      <c r="A17" s="39"/>
      <c r="B17" s="60" t="s">
        <v>185</v>
      </c>
      <c r="C17" s="61">
        <v>0</v>
      </c>
      <c r="D17" s="61">
        <v>0</v>
      </c>
      <c r="E17" s="61">
        <v>0</v>
      </c>
      <c r="F17" s="61">
        <v>474225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</row>
    <row r="18" spans="1:14" s="44" customFormat="1" x14ac:dyDescent="0.2">
      <c r="A18" s="39" t="s">
        <v>4</v>
      </c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1:14" x14ac:dyDescent="0.2">
      <c r="A19" s="39" t="s">
        <v>4</v>
      </c>
      <c r="B19" s="62" t="s">
        <v>105</v>
      </c>
      <c r="C19" s="63">
        <f t="shared" ref="C19:M19" si="0">SUM(C8:C18)</f>
        <v>882441</v>
      </c>
      <c r="D19" s="63">
        <f t="shared" si="0"/>
        <v>999606</v>
      </c>
      <c r="E19" s="63">
        <f t="shared" si="0"/>
        <v>1029263.1</v>
      </c>
      <c r="F19" s="63">
        <f t="shared" si="0"/>
        <v>1533657.3462</v>
      </c>
      <c r="G19" s="63">
        <f t="shared" si="0"/>
        <v>1066264.24936</v>
      </c>
      <c r="H19" s="63">
        <f t="shared" si="0"/>
        <v>1119467.6343400001</v>
      </c>
      <c r="I19" s="63">
        <f t="shared" si="0"/>
        <v>1156666.7329200001</v>
      </c>
      <c r="J19" s="63">
        <f t="shared" si="0"/>
        <v>1214362.83684</v>
      </c>
      <c r="K19" s="63">
        <f t="shared" si="0"/>
        <v>1257162.98074</v>
      </c>
      <c r="L19" s="63">
        <f t="shared" si="0"/>
        <v>1314758.0827599999</v>
      </c>
      <c r="M19" s="63">
        <f t="shared" si="0"/>
        <v>1364787.4522500001</v>
      </c>
    </row>
    <row r="20" spans="1:14" s="44" customFormat="1" x14ac:dyDescent="0.2">
      <c r="A20" s="39" t="s">
        <v>12</v>
      </c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spans="1:14" x14ac:dyDescent="0.2">
      <c r="A21" s="39" t="s">
        <v>2</v>
      </c>
      <c r="B21" s="58" t="s">
        <v>106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39" t="s">
        <v>104</v>
      </c>
      <c r="B22" s="60" t="s">
        <v>107</v>
      </c>
      <c r="C22" s="61">
        <v>60972</v>
      </c>
      <c r="D22" s="61">
        <v>72442</v>
      </c>
      <c r="E22" s="61">
        <v>71542</v>
      </c>
      <c r="F22" s="61">
        <v>74711</v>
      </c>
      <c r="G22" s="61">
        <v>84154</v>
      </c>
      <c r="H22" s="61">
        <v>91484</v>
      </c>
      <c r="I22" s="61">
        <v>98401</v>
      </c>
      <c r="J22" s="61">
        <v>105537</v>
      </c>
      <c r="K22" s="61">
        <v>112896</v>
      </c>
      <c r="L22" s="61">
        <v>123545</v>
      </c>
      <c r="M22" s="61">
        <v>124934</v>
      </c>
    </row>
    <row r="23" spans="1:14" x14ac:dyDescent="0.2">
      <c r="A23" s="39" t="s">
        <v>104</v>
      </c>
      <c r="B23" s="60" t="s">
        <v>108</v>
      </c>
      <c r="C23" s="61">
        <v>560161</v>
      </c>
      <c r="D23" s="61">
        <v>606191</v>
      </c>
      <c r="E23" s="61">
        <v>628154</v>
      </c>
      <c r="F23" s="61">
        <v>655914</v>
      </c>
      <c r="G23" s="61">
        <v>673434</v>
      </c>
      <c r="H23" s="61">
        <v>681296</v>
      </c>
      <c r="I23" s="61">
        <v>699132</v>
      </c>
      <c r="J23" s="61">
        <v>719987</v>
      </c>
      <c r="K23" s="61">
        <v>744214</v>
      </c>
      <c r="L23" s="61">
        <v>766759</v>
      </c>
      <c r="M23" s="61">
        <v>790166</v>
      </c>
    </row>
    <row r="24" spans="1:14" x14ac:dyDescent="0.2">
      <c r="A24" s="39" t="s">
        <v>104</v>
      </c>
      <c r="B24" s="60" t="s">
        <v>165</v>
      </c>
      <c r="C24" s="61">
        <v>196468</v>
      </c>
      <c r="D24" s="61">
        <v>222636</v>
      </c>
      <c r="E24" s="61">
        <v>246385</v>
      </c>
      <c r="F24" s="61">
        <v>274731</v>
      </c>
      <c r="G24" s="61">
        <v>308678</v>
      </c>
      <c r="H24" s="61">
        <v>339294</v>
      </c>
      <c r="I24" s="61">
        <v>365261</v>
      </c>
      <c r="J24" s="61">
        <v>394998</v>
      </c>
      <c r="K24" s="61">
        <v>412227</v>
      </c>
      <c r="L24" s="61">
        <v>434427</v>
      </c>
      <c r="M24" s="61">
        <v>466041</v>
      </c>
    </row>
    <row r="25" spans="1:14" x14ac:dyDescent="0.2">
      <c r="A25" s="39" t="s">
        <v>4</v>
      </c>
      <c r="B25" s="60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</row>
    <row r="26" spans="1:14" x14ac:dyDescent="0.2">
      <c r="A26" s="39" t="s">
        <v>4</v>
      </c>
      <c r="B26" s="62" t="s">
        <v>109</v>
      </c>
      <c r="C26" s="63">
        <f>SUM(C22:C25)</f>
        <v>817601</v>
      </c>
      <c r="D26" s="63">
        <f>SUM(D22:D25)</f>
        <v>901269</v>
      </c>
      <c r="E26" s="63">
        <f t="shared" ref="E26:M26" si="1">SUM(E22:E25)</f>
        <v>946081</v>
      </c>
      <c r="F26" s="63">
        <f t="shared" si="1"/>
        <v>1005356</v>
      </c>
      <c r="G26" s="63">
        <f t="shared" si="1"/>
        <v>1066266</v>
      </c>
      <c r="H26" s="63">
        <f t="shared" si="1"/>
        <v>1112074</v>
      </c>
      <c r="I26" s="63">
        <f t="shared" si="1"/>
        <v>1162794</v>
      </c>
      <c r="J26" s="63">
        <f t="shared" si="1"/>
        <v>1220522</v>
      </c>
      <c r="K26" s="63">
        <f t="shared" si="1"/>
        <v>1269337</v>
      </c>
      <c r="L26" s="63">
        <f t="shared" si="1"/>
        <v>1324731</v>
      </c>
      <c r="M26" s="63">
        <f t="shared" si="1"/>
        <v>1381141</v>
      </c>
    </row>
    <row r="27" spans="1:14" s="44" customFormat="1" x14ac:dyDescent="0.2">
      <c r="A27" s="39" t="s">
        <v>4</v>
      </c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  <row r="28" spans="1:14" x14ac:dyDescent="0.2">
      <c r="A28" s="39" t="s">
        <v>4</v>
      </c>
      <c r="B28" s="62" t="s">
        <v>110</v>
      </c>
      <c r="C28" s="63">
        <f>+C19-C26</f>
        <v>64840</v>
      </c>
      <c r="D28" s="63">
        <f t="shared" ref="D28:M28" si="2">+D19-D26</f>
        <v>98337</v>
      </c>
      <c r="E28" s="63">
        <f t="shared" si="2"/>
        <v>83182.099999999977</v>
      </c>
      <c r="F28" s="63">
        <f t="shared" si="2"/>
        <v>528301.34620000003</v>
      </c>
      <c r="G28" s="63">
        <f t="shared" si="2"/>
        <v>-1.7506399999838322</v>
      </c>
      <c r="H28" s="63">
        <f t="shared" si="2"/>
        <v>7393.634340000106</v>
      </c>
      <c r="I28" s="63">
        <f t="shared" si="2"/>
        <v>-6127.2670799999032</v>
      </c>
      <c r="J28" s="63">
        <f t="shared" si="2"/>
        <v>-6159.1631599999964</v>
      </c>
      <c r="K28" s="63">
        <f t="shared" si="2"/>
        <v>-12174.019259999972</v>
      </c>
      <c r="L28" s="63">
        <f t="shared" si="2"/>
        <v>-9972.9172400000971</v>
      </c>
      <c r="M28" s="63">
        <f t="shared" si="2"/>
        <v>-16353.547749999911</v>
      </c>
    </row>
    <row r="29" spans="1:14" s="44" customFormat="1" x14ac:dyDescent="0.2">
      <c r="A29" s="39" t="s">
        <v>12</v>
      </c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</row>
    <row r="30" spans="1:14" x14ac:dyDescent="0.2">
      <c r="A30" s="39" t="s">
        <v>2</v>
      </c>
      <c r="B30" s="58" t="s">
        <v>111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1:14" x14ac:dyDescent="0.2">
      <c r="A31" s="39" t="s">
        <v>4</v>
      </c>
      <c r="B31" s="60" t="s">
        <v>112</v>
      </c>
      <c r="C31" s="61">
        <v>0</v>
      </c>
      <c r="D31" s="61">
        <v>205684</v>
      </c>
      <c r="E31" s="61">
        <v>196479</v>
      </c>
      <c r="F31" s="61">
        <v>705239</v>
      </c>
      <c r="G31" s="61">
        <v>249981</v>
      </c>
      <c r="H31" s="61">
        <v>260736</v>
      </c>
      <c r="I31" s="61">
        <v>826329</v>
      </c>
      <c r="J31" s="61">
        <v>288047</v>
      </c>
      <c r="K31" s="61">
        <v>318520</v>
      </c>
      <c r="L31" s="61">
        <v>989915</v>
      </c>
      <c r="M31" s="61">
        <v>308041</v>
      </c>
      <c r="N31" s="44"/>
    </row>
    <row r="32" spans="1:14" x14ac:dyDescent="0.2">
      <c r="A32" s="39" t="s">
        <v>4</v>
      </c>
      <c r="B32" s="60" t="s">
        <v>113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</row>
    <row r="33" spans="1:13" s="44" customFormat="1" x14ac:dyDescent="0.2">
      <c r="A33" s="39" t="s">
        <v>4</v>
      </c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13" x14ac:dyDescent="0.2">
      <c r="A34" s="39" t="s">
        <v>4</v>
      </c>
      <c r="B34" s="62" t="s">
        <v>114</v>
      </c>
      <c r="C34" s="63">
        <f>+C31+C32</f>
        <v>0</v>
      </c>
      <c r="D34" s="63">
        <f t="shared" ref="D34:M34" si="3">+D31+D32</f>
        <v>205684</v>
      </c>
      <c r="E34" s="63">
        <f t="shared" si="3"/>
        <v>196479</v>
      </c>
      <c r="F34" s="63">
        <f t="shared" si="3"/>
        <v>705239</v>
      </c>
      <c r="G34" s="63">
        <f t="shared" si="3"/>
        <v>249981</v>
      </c>
      <c r="H34" s="63">
        <f t="shared" si="3"/>
        <v>260736</v>
      </c>
      <c r="I34" s="63">
        <f t="shared" si="3"/>
        <v>826329</v>
      </c>
      <c r="J34" s="63">
        <f t="shared" si="3"/>
        <v>288047</v>
      </c>
      <c r="K34" s="63">
        <f t="shared" si="3"/>
        <v>318520</v>
      </c>
      <c r="L34" s="63">
        <f t="shared" si="3"/>
        <v>989915</v>
      </c>
      <c r="M34" s="63">
        <f t="shared" si="3"/>
        <v>308041</v>
      </c>
    </row>
    <row r="35" spans="1:13" x14ac:dyDescent="0.2">
      <c r="A35" s="39" t="s">
        <v>4</v>
      </c>
      <c r="B35" s="62" t="s">
        <v>115</v>
      </c>
      <c r="C35" s="63">
        <f>+C34+C28</f>
        <v>64840</v>
      </c>
      <c r="D35" s="63">
        <f t="shared" ref="D35:M35" si="4">+D34+D28</f>
        <v>304021</v>
      </c>
      <c r="E35" s="63">
        <f t="shared" si="4"/>
        <v>279661.09999999998</v>
      </c>
      <c r="F35" s="63">
        <f t="shared" si="4"/>
        <v>1233540.3462</v>
      </c>
      <c r="G35" s="63">
        <f t="shared" si="4"/>
        <v>249979.24936000002</v>
      </c>
      <c r="H35" s="63">
        <f t="shared" si="4"/>
        <v>268129.63434000011</v>
      </c>
      <c r="I35" s="63">
        <f t="shared" si="4"/>
        <v>820201.7329200001</v>
      </c>
      <c r="J35" s="63">
        <f t="shared" si="4"/>
        <v>281887.83684</v>
      </c>
      <c r="K35" s="63">
        <f t="shared" si="4"/>
        <v>306345.98074000003</v>
      </c>
      <c r="L35" s="63">
        <f t="shared" si="4"/>
        <v>979942.0827599999</v>
      </c>
      <c r="M35" s="63">
        <f t="shared" si="4"/>
        <v>291687.45225000009</v>
      </c>
    </row>
    <row r="37" spans="1:13" x14ac:dyDescent="0.2">
      <c r="D37" s="48"/>
      <c r="E37" s="48"/>
      <c r="F37" s="48"/>
      <c r="G37" s="48"/>
      <c r="H37" s="48"/>
      <c r="I37" s="48"/>
      <c r="J37" s="48"/>
      <c r="K37" s="48"/>
      <c r="L37" s="48"/>
      <c r="M37" s="48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9DE7-8B34-443D-9BB2-DC8B8EF51385}">
  <sheetPr>
    <pageSetUpPr fitToPage="1"/>
  </sheetPr>
  <dimension ref="A1:N67"/>
  <sheetViews>
    <sheetView showGridLines="0" topLeftCell="C5" zoomScale="85" zoomScaleNormal="85" workbookViewId="0">
      <selection activeCell="F22" sqref="F21:F22"/>
    </sheetView>
  </sheetViews>
  <sheetFormatPr defaultRowHeight="12.75" x14ac:dyDescent="0.2"/>
  <cols>
    <col min="1" max="1" width="28.42578125" style="51" hidden="1" customWidth="1"/>
    <col min="2" max="2" width="28.140625" style="2" hidden="1" customWidth="1"/>
    <col min="3" max="3" width="47.85546875" style="2" customWidth="1"/>
    <col min="4" max="14" width="13.28515625" style="50" customWidth="1"/>
    <col min="15" max="16384" width="9.140625" style="2"/>
  </cols>
  <sheetData>
    <row r="1" spans="1:14" s="84" customFormat="1" hidden="1" x14ac:dyDescent="0.2">
      <c r="A1" s="83" t="s">
        <v>0</v>
      </c>
      <c r="B1" s="84" t="s">
        <v>1</v>
      </c>
      <c r="C1" s="85"/>
      <c r="D1" s="64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1.25" customHeight="1" x14ac:dyDescent="0.2">
      <c r="A2" s="51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0.25" x14ac:dyDescent="0.2">
      <c r="A3" s="51" t="s">
        <v>2</v>
      </c>
      <c r="C3" s="91" t="s">
        <v>187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 customHeight="1" x14ac:dyDescent="0.2">
      <c r="A4" s="51" t="s">
        <v>3</v>
      </c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30" x14ac:dyDescent="0.25">
      <c r="A5" s="51" t="s">
        <v>4</v>
      </c>
      <c r="B5" s="86"/>
      <c r="C5" s="86"/>
      <c r="D5" s="1" t="s">
        <v>152</v>
      </c>
      <c r="E5" s="42" t="s">
        <v>5</v>
      </c>
      <c r="F5" s="42" t="s">
        <v>6</v>
      </c>
      <c r="G5" s="42" t="s">
        <v>7</v>
      </c>
      <c r="H5" s="42" t="s">
        <v>8</v>
      </c>
      <c r="I5" s="42" t="s">
        <v>9</v>
      </c>
      <c r="J5" s="42" t="s">
        <v>10</v>
      </c>
      <c r="K5" s="42" t="s">
        <v>11</v>
      </c>
      <c r="L5" s="42" t="s">
        <v>154</v>
      </c>
      <c r="M5" s="42" t="s">
        <v>153</v>
      </c>
      <c r="N5" s="42" t="s">
        <v>155</v>
      </c>
    </row>
    <row r="6" spans="1:14" ht="15" x14ac:dyDescent="0.25">
      <c r="A6" s="51" t="s">
        <v>12</v>
      </c>
      <c r="C6" s="3" t="s">
        <v>13</v>
      </c>
      <c r="D6" s="1" t="s">
        <v>14</v>
      </c>
      <c r="E6" s="1" t="s">
        <v>14</v>
      </c>
      <c r="F6" s="1" t="s">
        <v>14</v>
      </c>
      <c r="G6" s="1" t="s">
        <v>14</v>
      </c>
      <c r="H6" s="1" t="s">
        <v>14</v>
      </c>
      <c r="I6" s="1" t="s">
        <v>14</v>
      </c>
      <c r="J6" s="1" t="s">
        <v>14</v>
      </c>
      <c r="K6" s="1" t="s">
        <v>14</v>
      </c>
      <c r="L6" s="1" t="s">
        <v>14</v>
      </c>
      <c r="M6" s="1" t="s">
        <v>14</v>
      </c>
      <c r="N6" s="1" t="s">
        <v>14</v>
      </c>
    </row>
    <row r="7" spans="1:14" x14ac:dyDescent="0.2">
      <c r="A7" s="51" t="s">
        <v>4</v>
      </c>
      <c r="C7" s="4" t="s">
        <v>15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1" t="s">
        <v>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1" t="s">
        <v>16</v>
      </c>
      <c r="B9" s="6" t="s">
        <v>17</v>
      </c>
      <c r="C9" s="7" t="s">
        <v>18</v>
      </c>
      <c r="D9" s="65">
        <v>40330</v>
      </c>
      <c r="E9" s="65">
        <v>45431</v>
      </c>
      <c r="F9" s="65">
        <v>42283</v>
      </c>
      <c r="G9" s="65">
        <v>40301</v>
      </c>
      <c r="H9" s="65">
        <v>43535</v>
      </c>
      <c r="I9" s="65">
        <v>49814</v>
      </c>
      <c r="J9" s="65">
        <v>46811</v>
      </c>
      <c r="K9" s="65">
        <v>45696</v>
      </c>
      <c r="L9" s="65">
        <v>47524</v>
      </c>
      <c r="M9" s="65">
        <v>44953</v>
      </c>
      <c r="N9" s="65">
        <v>42150</v>
      </c>
    </row>
    <row r="10" spans="1:14" x14ac:dyDescent="0.2">
      <c r="B10" s="6"/>
      <c r="C10" s="7" t="s">
        <v>166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  <c r="M10" s="65">
        <v>0</v>
      </c>
      <c r="N10" s="65">
        <v>0</v>
      </c>
    </row>
    <row r="11" spans="1:14" x14ac:dyDescent="0.2">
      <c r="A11" s="51" t="s">
        <v>16</v>
      </c>
      <c r="B11" s="6" t="s">
        <v>21</v>
      </c>
      <c r="C11" s="7" t="s">
        <v>22</v>
      </c>
      <c r="D11" s="65">
        <v>87324</v>
      </c>
      <c r="E11" s="65">
        <v>98544</v>
      </c>
      <c r="F11" s="65">
        <v>104304</v>
      </c>
      <c r="G11" s="65">
        <v>108612</v>
      </c>
      <c r="H11" s="65">
        <v>113332</v>
      </c>
      <c r="I11" s="65">
        <v>118389</v>
      </c>
      <c r="J11" s="65">
        <v>122744</v>
      </c>
      <c r="K11" s="65">
        <v>127870</v>
      </c>
      <c r="L11" s="65">
        <v>132794</v>
      </c>
      <c r="M11" s="65">
        <v>138150</v>
      </c>
      <c r="N11" s="65">
        <v>143436</v>
      </c>
    </row>
    <row r="12" spans="1:14" x14ac:dyDescent="0.2">
      <c r="A12" s="51" t="s">
        <v>16</v>
      </c>
      <c r="B12" s="6" t="s">
        <v>25</v>
      </c>
      <c r="C12" s="7" t="s">
        <v>26</v>
      </c>
      <c r="D12" s="65">
        <v>22426</v>
      </c>
      <c r="E12" s="65">
        <v>19841</v>
      </c>
      <c r="F12" s="65">
        <v>20694</v>
      </c>
      <c r="G12" s="65">
        <v>21884</v>
      </c>
      <c r="H12" s="65">
        <v>22391</v>
      </c>
      <c r="I12" s="65">
        <v>22624</v>
      </c>
      <c r="J12" s="65">
        <v>23252</v>
      </c>
      <c r="K12" s="65">
        <v>24051</v>
      </c>
      <c r="L12" s="65">
        <v>24879</v>
      </c>
      <c r="M12" s="65">
        <v>25714</v>
      </c>
      <c r="N12" s="65">
        <v>26584</v>
      </c>
    </row>
    <row r="13" spans="1:14" x14ac:dyDescent="0.2">
      <c r="A13" s="51" t="s">
        <v>16</v>
      </c>
      <c r="B13" s="6" t="s">
        <v>19</v>
      </c>
      <c r="C13" s="7" t="s">
        <v>20</v>
      </c>
      <c r="D13" s="65">
        <v>205716</v>
      </c>
      <c r="E13" s="65">
        <v>327500</v>
      </c>
      <c r="F13" s="65">
        <v>316500</v>
      </c>
      <c r="G13" s="65">
        <v>351000</v>
      </c>
      <c r="H13" s="65">
        <v>330000</v>
      </c>
      <c r="I13" s="65">
        <v>365000</v>
      </c>
      <c r="J13" s="65">
        <v>376000</v>
      </c>
      <c r="K13" s="65">
        <v>385000</v>
      </c>
      <c r="L13" s="65">
        <v>396000</v>
      </c>
      <c r="M13" s="65">
        <v>391000</v>
      </c>
      <c r="N13" s="65">
        <v>384000</v>
      </c>
    </row>
    <row r="14" spans="1:14" x14ac:dyDescent="0.2">
      <c r="A14" s="51" t="s">
        <v>16</v>
      </c>
      <c r="B14" s="6" t="s">
        <v>23</v>
      </c>
      <c r="C14" s="7" t="s">
        <v>24</v>
      </c>
      <c r="D14" s="65">
        <v>944</v>
      </c>
      <c r="E14" s="65">
        <v>1013</v>
      </c>
      <c r="F14" s="65">
        <v>1013</v>
      </c>
      <c r="G14" s="65">
        <v>1013</v>
      </c>
      <c r="H14" s="65">
        <v>1013</v>
      </c>
      <c r="I14" s="65">
        <v>1013</v>
      </c>
      <c r="J14" s="65">
        <v>1013</v>
      </c>
      <c r="K14" s="65">
        <v>1013</v>
      </c>
      <c r="L14" s="65">
        <v>1013</v>
      </c>
      <c r="M14" s="65">
        <v>1013</v>
      </c>
      <c r="N14" s="65">
        <v>1013</v>
      </c>
    </row>
    <row r="15" spans="1:14" x14ac:dyDescent="0.2">
      <c r="A15" s="51" t="s">
        <v>4</v>
      </c>
      <c r="C15" s="7" t="s">
        <v>27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</row>
    <row r="16" spans="1:14" x14ac:dyDescent="0.2">
      <c r="A16" s="51" t="s">
        <v>4</v>
      </c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1:14" x14ac:dyDescent="0.2">
      <c r="A17" s="51" t="s">
        <v>4</v>
      </c>
      <c r="C17" s="3" t="s">
        <v>28</v>
      </c>
      <c r="D17" s="68">
        <f t="shared" ref="D17:N17" si="0">SUM(D9:D16)</f>
        <v>356740</v>
      </c>
      <c r="E17" s="69">
        <f t="shared" si="0"/>
        <v>492329</v>
      </c>
      <c r="F17" s="69">
        <f t="shared" si="0"/>
        <v>484794</v>
      </c>
      <c r="G17" s="69">
        <f t="shared" si="0"/>
        <v>522810</v>
      </c>
      <c r="H17" s="69">
        <f t="shared" si="0"/>
        <v>510271</v>
      </c>
      <c r="I17" s="69">
        <f t="shared" si="0"/>
        <v>556840</v>
      </c>
      <c r="J17" s="69">
        <f t="shared" si="0"/>
        <v>569820</v>
      </c>
      <c r="K17" s="69">
        <f t="shared" si="0"/>
        <v>583630</v>
      </c>
      <c r="L17" s="69">
        <f t="shared" si="0"/>
        <v>602210</v>
      </c>
      <c r="M17" s="69">
        <f t="shared" si="0"/>
        <v>600830</v>
      </c>
      <c r="N17" s="69">
        <f t="shared" si="0"/>
        <v>597183</v>
      </c>
    </row>
    <row r="18" spans="1:14" x14ac:dyDescent="0.2">
      <c r="A18" s="51" t="s">
        <v>2</v>
      </c>
      <c r="C18" s="3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1:14" x14ac:dyDescent="0.2">
      <c r="A19" s="51" t="s">
        <v>16</v>
      </c>
      <c r="B19" s="6" t="s">
        <v>29</v>
      </c>
      <c r="C19" s="3" t="s">
        <v>30</v>
      </c>
      <c r="D19" s="66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 x14ac:dyDescent="0.2">
      <c r="B20" s="6"/>
      <c r="C20" s="7" t="s">
        <v>166</v>
      </c>
      <c r="D20" s="65">
        <v>0</v>
      </c>
      <c r="E20" s="65">
        <v>72984</v>
      </c>
      <c r="F20" s="65">
        <v>72984</v>
      </c>
      <c r="G20" s="65">
        <v>72984</v>
      </c>
      <c r="H20" s="65">
        <v>72984</v>
      </c>
      <c r="I20" s="65">
        <v>72984</v>
      </c>
      <c r="J20" s="65">
        <v>72984</v>
      </c>
      <c r="K20" s="65">
        <v>72984</v>
      </c>
      <c r="L20" s="65">
        <v>72984</v>
      </c>
      <c r="M20" s="65">
        <v>72984</v>
      </c>
      <c r="N20" s="65">
        <v>72984</v>
      </c>
    </row>
    <row r="21" spans="1:14" x14ac:dyDescent="0.2">
      <c r="A21" s="51" t="s">
        <v>16</v>
      </c>
      <c r="B21" s="6" t="s">
        <v>31</v>
      </c>
      <c r="C21" s="7" t="s">
        <v>20</v>
      </c>
      <c r="D21" s="65">
        <v>87488</v>
      </c>
      <c r="E21" s="65">
        <v>62404</v>
      </c>
      <c r="F21" s="65">
        <v>67829</v>
      </c>
      <c r="G21" s="65">
        <v>564166</v>
      </c>
      <c r="H21" s="65">
        <v>566910</v>
      </c>
      <c r="I21" s="65">
        <v>580080</v>
      </c>
      <c r="J21" s="65">
        <v>592586</v>
      </c>
      <c r="K21" s="65">
        <v>604625</v>
      </c>
      <c r="L21" s="65">
        <v>617170</v>
      </c>
      <c r="M21" s="65">
        <v>626124</v>
      </c>
      <c r="N21" s="65">
        <v>624477</v>
      </c>
    </row>
    <row r="22" spans="1:14" x14ac:dyDescent="0.2">
      <c r="A22" s="51" t="s">
        <v>16</v>
      </c>
      <c r="B22" s="6" t="s">
        <v>32</v>
      </c>
      <c r="C22" s="7" t="s">
        <v>167</v>
      </c>
      <c r="D22" s="65">
        <v>50832</v>
      </c>
      <c r="E22" s="65">
        <v>33434</v>
      </c>
      <c r="F22" s="65">
        <v>34233</v>
      </c>
      <c r="G22" s="65">
        <v>33321</v>
      </c>
      <c r="H22" s="65">
        <v>33340</v>
      </c>
      <c r="I22" s="65">
        <v>33557</v>
      </c>
      <c r="J22" s="65">
        <v>35677</v>
      </c>
      <c r="K22" s="65">
        <v>37872</v>
      </c>
      <c r="L22" s="65">
        <v>40258</v>
      </c>
      <c r="M22" s="65">
        <v>42221</v>
      </c>
      <c r="N22" s="65">
        <v>43831</v>
      </c>
    </row>
    <row r="23" spans="1:14" x14ac:dyDescent="0.2">
      <c r="A23" s="51" t="s">
        <v>16</v>
      </c>
      <c r="B23" s="6" t="s">
        <v>33</v>
      </c>
      <c r="C23" s="7" t="s">
        <v>168</v>
      </c>
      <c r="D23" s="65">
        <v>308427</v>
      </c>
      <c r="E23" s="65">
        <v>310665</v>
      </c>
      <c r="F23" s="65">
        <v>317089</v>
      </c>
      <c r="G23" s="65">
        <v>324096</v>
      </c>
      <c r="H23" s="65">
        <v>331395</v>
      </c>
      <c r="I23" s="65">
        <v>328474</v>
      </c>
      <c r="J23" s="65">
        <v>325063</v>
      </c>
      <c r="K23" s="65">
        <v>321449</v>
      </c>
      <c r="L23" s="65">
        <v>317637</v>
      </c>
      <c r="M23" s="65">
        <v>313630</v>
      </c>
      <c r="N23" s="65">
        <v>319623</v>
      </c>
    </row>
    <row r="24" spans="1:14" x14ac:dyDescent="0.2">
      <c r="A24" s="51" t="s">
        <v>16</v>
      </c>
      <c r="B24" s="6" t="s">
        <v>34</v>
      </c>
      <c r="C24" s="7" t="s">
        <v>35</v>
      </c>
      <c r="D24" s="65">
        <v>11029147</v>
      </c>
      <c r="E24" s="65">
        <v>11822068</v>
      </c>
      <c r="F24" s="65">
        <v>12300653</v>
      </c>
      <c r="G24" s="65">
        <v>13170670</v>
      </c>
      <c r="H24" s="65">
        <v>13526848</v>
      </c>
      <c r="I24" s="65">
        <v>13864969</v>
      </c>
      <c r="J24" s="65">
        <v>14762162</v>
      </c>
      <c r="K24" s="65">
        <v>15104596</v>
      </c>
      <c r="L24" s="65">
        <v>15489262</v>
      </c>
      <c r="M24" s="65">
        <v>16410173</v>
      </c>
      <c r="N24" s="65">
        <v>16641192</v>
      </c>
    </row>
    <row r="25" spans="1:14" x14ac:dyDescent="0.2">
      <c r="A25" s="51" t="s">
        <v>16</v>
      </c>
      <c r="B25" s="6" t="s">
        <v>36</v>
      </c>
      <c r="C25" s="7" t="s">
        <v>169</v>
      </c>
      <c r="D25" s="65">
        <v>5998</v>
      </c>
      <c r="E25" s="65">
        <v>5998</v>
      </c>
      <c r="F25" s="65">
        <v>5998</v>
      </c>
      <c r="G25" s="65">
        <v>5998</v>
      </c>
      <c r="H25" s="65">
        <v>5998</v>
      </c>
      <c r="I25" s="65">
        <v>5998</v>
      </c>
      <c r="J25" s="65">
        <v>5998</v>
      </c>
      <c r="K25" s="65">
        <v>5998</v>
      </c>
      <c r="L25" s="65">
        <v>5998</v>
      </c>
      <c r="M25" s="65">
        <v>5998</v>
      </c>
      <c r="N25" s="65">
        <v>5998</v>
      </c>
    </row>
    <row r="26" spans="1:14" x14ac:dyDescent="0.2">
      <c r="A26" s="51" t="s">
        <v>16</v>
      </c>
      <c r="B26" s="6" t="s">
        <v>37</v>
      </c>
      <c r="C26" s="7" t="s">
        <v>170</v>
      </c>
      <c r="D26" s="65">
        <v>19474</v>
      </c>
      <c r="E26" s="65">
        <v>19384</v>
      </c>
      <c r="F26" s="65">
        <v>19384</v>
      </c>
      <c r="G26" s="65">
        <v>1609</v>
      </c>
      <c r="H26" s="65">
        <v>1609</v>
      </c>
      <c r="I26" s="65">
        <v>1609</v>
      </c>
      <c r="J26" s="65">
        <v>1609</v>
      </c>
      <c r="K26" s="65">
        <v>1609</v>
      </c>
      <c r="L26" s="65">
        <v>1609</v>
      </c>
      <c r="M26" s="65">
        <v>1609</v>
      </c>
      <c r="N26" s="65">
        <v>1609</v>
      </c>
    </row>
    <row r="27" spans="1:14" x14ac:dyDescent="0.2">
      <c r="A27" s="51" t="s">
        <v>4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</row>
    <row r="28" spans="1:14" x14ac:dyDescent="0.2">
      <c r="A28" s="51" t="s">
        <v>4</v>
      </c>
      <c r="B28" s="8"/>
      <c r="C28" s="3" t="s">
        <v>38</v>
      </c>
      <c r="D28" s="68">
        <f>SUM(D20:D27)</f>
        <v>11501366</v>
      </c>
      <c r="E28" s="68">
        <f t="shared" ref="E28:N28" si="1">SUM(E20:E27)</f>
        <v>12326937</v>
      </c>
      <c r="F28" s="68">
        <f t="shared" si="1"/>
        <v>12818170</v>
      </c>
      <c r="G28" s="68">
        <f t="shared" si="1"/>
        <v>14172844</v>
      </c>
      <c r="H28" s="68">
        <f t="shared" si="1"/>
        <v>14539084</v>
      </c>
      <c r="I28" s="68">
        <f t="shared" si="1"/>
        <v>14887671</v>
      </c>
      <c r="J28" s="68">
        <f t="shared" si="1"/>
        <v>15796079</v>
      </c>
      <c r="K28" s="68">
        <f t="shared" si="1"/>
        <v>16149133</v>
      </c>
      <c r="L28" s="68">
        <f t="shared" si="1"/>
        <v>16544918</v>
      </c>
      <c r="M28" s="68">
        <f t="shared" si="1"/>
        <v>17472739</v>
      </c>
      <c r="N28" s="68">
        <f t="shared" si="1"/>
        <v>17709714</v>
      </c>
    </row>
    <row r="29" spans="1:14" x14ac:dyDescent="0.2">
      <c r="A29" s="51" t="s">
        <v>4</v>
      </c>
      <c r="B29" s="9"/>
      <c r="C29" s="9"/>
      <c r="D29" s="73"/>
      <c r="E29" s="74"/>
      <c r="F29" s="74"/>
      <c r="G29" s="74"/>
      <c r="H29" s="74"/>
      <c r="I29" s="74"/>
      <c r="J29" s="74"/>
      <c r="K29" s="74"/>
      <c r="L29" s="74"/>
      <c r="M29" s="74"/>
      <c r="N29" s="74"/>
    </row>
    <row r="30" spans="1:14" ht="13.5" thickBot="1" x14ac:dyDescent="0.25">
      <c r="A30" s="51" t="s">
        <v>4</v>
      </c>
      <c r="C30" s="3" t="s">
        <v>39</v>
      </c>
      <c r="D30" s="75">
        <f t="shared" ref="D30:M30" si="2">D17+D28</f>
        <v>11858106</v>
      </c>
      <c r="E30" s="76">
        <f t="shared" si="2"/>
        <v>12819266</v>
      </c>
      <c r="F30" s="76">
        <f t="shared" si="2"/>
        <v>13302964</v>
      </c>
      <c r="G30" s="76">
        <f t="shared" si="2"/>
        <v>14695654</v>
      </c>
      <c r="H30" s="76">
        <f t="shared" si="2"/>
        <v>15049355</v>
      </c>
      <c r="I30" s="76">
        <f t="shared" si="2"/>
        <v>15444511</v>
      </c>
      <c r="J30" s="76">
        <f t="shared" si="2"/>
        <v>16365899</v>
      </c>
      <c r="K30" s="76">
        <f t="shared" si="2"/>
        <v>16732763</v>
      </c>
      <c r="L30" s="76">
        <f t="shared" si="2"/>
        <v>17147128</v>
      </c>
      <c r="M30" s="76">
        <f t="shared" si="2"/>
        <v>18073569</v>
      </c>
      <c r="N30" s="76">
        <f>N17+N28</f>
        <v>18306897</v>
      </c>
    </row>
    <row r="31" spans="1:14" ht="13.5" thickTop="1" x14ac:dyDescent="0.2">
      <c r="A31" s="51" t="s">
        <v>2</v>
      </c>
      <c r="C31" s="3"/>
      <c r="D31" s="70"/>
      <c r="E31" s="71"/>
      <c r="F31" s="71"/>
      <c r="G31" s="71"/>
      <c r="H31" s="71"/>
      <c r="I31" s="71"/>
      <c r="J31" s="71"/>
      <c r="K31" s="71"/>
      <c r="L31" s="71"/>
      <c r="M31" s="71"/>
      <c r="N31" s="71"/>
    </row>
    <row r="32" spans="1:14" x14ac:dyDescent="0.2">
      <c r="A32" s="51" t="s">
        <v>12</v>
      </c>
      <c r="C32" s="3" t="s">
        <v>40</v>
      </c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</row>
    <row r="33" spans="1:14" x14ac:dyDescent="0.2">
      <c r="A33" s="51" t="s">
        <v>4</v>
      </c>
      <c r="C33" s="4" t="s">
        <v>41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</row>
    <row r="34" spans="1:14" x14ac:dyDescent="0.2">
      <c r="A34" s="51" t="s">
        <v>16</v>
      </c>
      <c r="B34" s="6" t="s">
        <v>42</v>
      </c>
      <c r="C34" s="7" t="s">
        <v>43</v>
      </c>
      <c r="D34" s="65">
        <v>260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</row>
    <row r="35" spans="1:14" x14ac:dyDescent="0.2">
      <c r="A35" s="51" t="s">
        <v>16</v>
      </c>
      <c r="B35" s="6" t="s">
        <v>44</v>
      </c>
      <c r="C35" s="7" t="s">
        <v>171</v>
      </c>
      <c r="D35" s="65">
        <v>112631</v>
      </c>
      <c r="E35" s="65">
        <v>158021</v>
      </c>
      <c r="F35" s="65">
        <v>145935</v>
      </c>
      <c r="G35" s="65">
        <v>133000</v>
      </c>
      <c r="H35" s="65">
        <v>127401</v>
      </c>
      <c r="I35" s="65">
        <v>127529</v>
      </c>
      <c r="J35" s="65">
        <v>128828</v>
      </c>
      <c r="K35" s="65">
        <v>132152</v>
      </c>
      <c r="L35" s="65">
        <v>138211</v>
      </c>
      <c r="M35" s="65">
        <v>126493</v>
      </c>
      <c r="N35" s="65">
        <v>133586</v>
      </c>
    </row>
    <row r="36" spans="1:14" x14ac:dyDescent="0.2">
      <c r="A36" s="51" t="s">
        <v>16</v>
      </c>
      <c r="B36" s="6" t="s">
        <v>45</v>
      </c>
      <c r="C36" s="7" t="s">
        <v>172</v>
      </c>
      <c r="D36" s="65">
        <v>20855</v>
      </c>
      <c r="E36" s="65">
        <v>22176</v>
      </c>
      <c r="F36" s="65">
        <v>23204</v>
      </c>
      <c r="G36" s="65">
        <v>23492</v>
      </c>
      <c r="H36" s="65">
        <v>24190</v>
      </c>
      <c r="I36" s="65">
        <v>24959</v>
      </c>
      <c r="J36" s="65">
        <v>25536</v>
      </c>
      <c r="K36" s="65">
        <v>26244</v>
      </c>
      <c r="L36" s="65">
        <v>26965</v>
      </c>
      <c r="M36" s="65">
        <v>27631</v>
      </c>
      <c r="N36" s="65">
        <v>28303</v>
      </c>
    </row>
    <row r="37" spans="1:14" x14ac:dyDescent="0.2">
      <c r="A37" s="51" t="s">
        <v>16</v>
      </c>
      <c r="B37" s="6" t="s">
        <v>46</v>
      </c>
      <c r="C37" s="7" t="s">
        <v>47</v>
      </c>
      <c r="D37" s="65">
        <v>204816</v>
      </c>
      <c r="E37" s="65">
        <v>267500</v>
      </c>
      <c r="F37" s="65">
        <v>256500</v>
      </c>
      <c r="G37" s="65">
        <v>291000</v>
      </c>
      <c r="H37" s="65">
        <v>270000</v>
      </c>
      <c r="I37" s="65">
        <v>305000</v>
      </c>
      <c r="J37" s="65">
        <v>316000</v>
      </c>
      <c r="K37" s="65">
        <v>325000</v>
      </c>
      <c r="L37" s="65">
        <v>336000</v>
      </c>
      <c r="M37" s="65">
        <v>331000</v>
      </c>
      <c r="N37" s="65">
        <v>324000</v>
      </c>
    </row>
    <row r="38" spans="1:14" x14ac:dyDescent="0.2">
      <c r="A38" s="51" t="s">
        <v>16</v>
      </c>
      <c r="B38" s="6" t="s">
        <v>50</v>
      </c>
      <c r="C38" s="7" t="s">
        <v>51</v>
      </c>
      <c r="D38" s="65">
        <v>13364</v>
      </c>
      <c r="E38" s="65">
        <v>12587</v>
      </c>
      <c r="F38" s="65">
        <v>12795</v>
      </c>
      <c r="G38" s="65">
        <v>12922</v>
      </c>
      <c r="H38" s="65">
        <v>13242</v>
      </c>
      <c r="I38" s="65">
        <v>13504</v>
      </c>
      <c r="J38" s="65">
        <v>13754</v>
      </c>
      <c r="K38" s="65">
        <v>13983</v>
      </c>
      <c r="L38" s="65">
        <v>14253</v>
      </c>
      <c r="M38" s="65">
        <v>14513</v>
      </c>
      <c r="N38" s="65">
        <v>14779</v>
      </c>
    </row>
    <row r="39" spans="1:14" x14ac:dyDescent="0.2">
      <c r="A39" s="51" t="s">
        <v>16</v>
      </c>
      <c r="B39" s="6" t="s">
        <v>48</v>
      </c>
      <c r="C39" s="7" t="s">
        <v>49</v>
      </c>
      <c r="D39" s="65">
        <v>3756</v>
      </c>
      <c r="E39" s="65">
        <v>3435</v>
      </c>
      <c r="F39" s="65">
        <v>3142</v>
      </c>
      <c r="G39" s="65">
        <v>2806</v>
      </c>
      <c r="H39" s="65">
        <v>2277</v>
      </c>
      <c r="I39" s="65">
        <v>2522</v>
      </c>
      <c r="J39" s="65">
        <v>2169</v>
      </c>
      <c r="K39" s="65">
        <v>2147</v>
      </c>
      <c r="L39" s="65">
        <v>2216</v>
      </c>
      <c r="M39" s="65">
        <v>1858</v>
      </c>
      <c r="N39" s="65">
        <v>1592</v>
      </c>
    </row>
    <row r="40" spans="1:14" x14ac:dyDescent="0.2">
      <c r="A40" s="51" t="s">
        <v>16</v>
      </c>
      <c r="B40" s="6" t="s">
        <v>52</v>
      </c>
      <c r="D40" s="66"/>
      <c r="E40" s="67"/>
      <c r="F40" s="67"/>
      <c r="G40" s="67"/>
      <c r="H40" s="67"/>
      <c r="I40" s="67"/>
      <c r="J40" s="67"/>
      <c r="K40" s="67"/>
      <c r="L40" s="67"/>
      <c r="M40" s="67"/>
      <c r="N40" s="67"/>
    </row>
    <row r="41" spans="1:14" x14ac:dyDescent="0.2">
      <c r="A41" s="51" t="s">
        <v>4</v>
      </c>
      <c r="B41" s="8"/>
      <c r="C41" s="3" t="s">
        <v>53</v>
      </c>
      <c r="D41" s="68">
        <f t="shared" ref="D41:N41" si="3">SUM(D34:D40)</f>
        <v>355682</v>
      </c>
      <c r="E41" s="69">
        <f t="shared" si="3"/>
        <v>463719</v>
      </c>
      <c r="F41" s="69">
        <f t="shared" si="3"/>
        <v>441576</v>
      </c>
      <c r="G41" s="69">
        <f t="shared" si="3"/>
        <v>463220</v>
      </c>
      <c r="H41" s="69">
        <f t="shared" si="3"/>
        <v>437110</v>
      </c>
      <c r="I41" s="69">
        <f t="shared" si="3"/>
        <v>473514</v>
      </c>
      <c r="J41" s="69">
        <f t="shared" si="3"/>
        <v>486287</v>
      </c>
      <c r="K41" s="69">
        <f t="shared" si="3"/>
        <v>499526</v>
      </c>
      <c r="L41" s="69">
        <f t="shared" si="3"/>
        <v>517645</v>
      </c>
      <c r="M41" s="69">
        <f t="shared" si="3"/>
        <v>501495</v>
      </c>
      <c r="N41" s="69">
        <f t="shared" si="3"/>
        <v>502260</v>
      </c>
    </row>
    <row r="42" spans="1:14" x14ac:dyDescent="0.2">
      <c r="A42" s="51" t="s">
        <v>4</v>
      </c>
      <c r="B42" s="9"/>
      <c r="C42" s="3"/>
      <c r="D42" s="70"/>
      <c r="E42" s="71"/>
      <c r="F42" s="71"/>
      <c r="G42" s="71"/>
      <c r="H42" s="71"/>
      <c r="I42" s="71"/>
      <c r="J42" s="71"/>
      <c r="K42" s="71"/>
      <c r="L42" s="71"/>
      <c r="M42" s="71"/>
      <c r="N42" s="71"/>
    </row>
    <row r="43" spans="1:14" x14ac:dyDescent="0.2">
      <c r="A43" s="51" t="s">
        <v>4</v>
      </c>
      <c r="B43" s="9"/>
      <c r="C43" s="3" t="s">
        <v>54</v>
      </c>
      <c r="D43" s="66"/>
      <c r="E43" s="67"/>
      <c r="F43" s="67"/>
      <c r="G43" s="67"/>
      <c r="H43" s="67"/>
      <c r="I43" s="67"/>
      <c r="J43" s="67"/>
      <c r="K43" s="67"/>
      <c r="L43" s="67"/>
      <c r="M43" s="67"/>
      <c r="N43" s="67"/>
    </row>
    <row r="44" spans="1:14" x14ac:dyDescent="0.2">
      <c r="A44" s="51" t="s">
        <v>2</v>
      </c>
      <c r="C44" s="7" t="s">
        <v>43</v>
      </c>
      <c r="D44" s="65">
        <v>523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</row>
    <row r="45" spans="1:14" x14ac:dyDescent="0.2">
      <c r="A45" s="51" t="s">
        <v>16</v>
      </c>
      <c r="B45" s="6" t="s">
        <v>55</v>
      </c>
      <c r="C45" s="7" t="s">
        <v>171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</row>
    <row r="46" spans="1:14" x14ac:dyDescent="0.2">
      <c r="A46" s="51" t="s">
        <v>16</v>
      </c>
      <c r="B46" s="6" t="s">
        <v>56</v>
      </c>
      <c r="C46" s="7" t="s">
        <v>47</v>
      </c>
      <c r="D46" s="65">
        <v>1591343</v>
      </c>
      <c r="E46" s="65">
        <v>1934377</v>
      </c>
      <c r="F46" s="65">
        <v>2162368</v>
      </c>
      <c r="G46" s="65">
        <v>2301355</v>
      </c>
      <c r="H46" s="65">
        <v>2432123</v>
      </c>
      <c r="I46" s="65">
        <v>2523931</v>
      </c>
      <c r="J46" s="65">
        <v>2613179</v>
      </c>
      <c r="K46" s="65">
        <v>2685729</v>
      </c>
      <c r="L46" s="65">
        <v>2776509</v>
      </c>
      <c r="M46" s="65">
        <v>2739680</v>
      </c>
      <c r="N46" s="65">
        <v>2680812</v>
      </c>
    </row>
    <row r="47" spans="1:14" x14ac:dyDescent="0.2">
      <c r="A47" s="51" t="s">
        <v>16</v>
      </c>
      <c r="B47" s="6" t="s">
        <v>58</v>
      </c>
      <c r="C47" s="7" t="s">
        <v>51</v>
      </c>
      <c r="D47" s="65">
        <v>1185</v>
      </c>
      <c r="E47" s="65">
        <v>1051</v>
      </c>
      <c r="F47" s="65">
        <v>1068</v>
      </c>
      <c r="G47" s="65">
        <v>1079</v>
      </c>
      <c r="H47" s="65">
        <v>1106</v>
      </c>
      <c r="I47" s="65">
        <v>1128</v>
      </c>
      <c r="J47" s="65">
        <v>1148</v>
      </c>
      <c r="K47" s="65">
        <v>1168</v>
      </c>
      <c r="L47" s="65">
        <v>1190</v>
      </c>
      <c r="M47" s="65">
        <v>1212</v>
      </c>
      <c r="N47" s="65">
        <v>1234</v>
      </c>
    </row>
    <row r="48" spans="1:14" x14ac:dyDescent="0.2">
      <c r="A48" s="51" t="s">
        <v>16</v>
      </c>
      <c r="B48" s="6" t="s">
        <v>57</v>
      </c>
      <c r="C48" s="7" t="s">
        <v>49</v>
      </c>
      <c r="D48" s="65">
        <v>27802</v>
      </c>
      <c r="E48" s="65">
        <v>28395</v>
      </c>
      <c r="F48" s="65">
        <v>26567</v>
      </c>
      <c r="G48" s="65">
        <v>25075</v>
      </c>
      <c r="H48" s="65">
        <v>24112</v>
      </c>
      <c r="I48" s="65">
        <v>22904</v>
      </c>
      <c r="J48" s="65">
        <v>22049</v>
      </c>
      <c r="K48" s="65">
        <v>21216</v>
      </c>
      <c r="L48" s="65">
        <v>20314</v>
      </c>
      <c r="M48" s="65">
        <v>19770</v>
      </c>
      <c r="N48" s="65">
        <v>19492</v>
      </c>
    </row>
    <row r="49" spans="1:14" x14ac:dyDescent="0.2">
      <c r="A49" s="51" t="s">
        <v>16</v>
      </c>
      <c r="B49" s="6" t="s">
        <v>59</v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</row>
    <row r="50" spans="1:14" x14ac:dyDescent="0.2">
      <c r="A50" s="51" t="s">
        <v>4</v>
      </c>
      <c r="C50" s="3" t="s">
        <v>60</v>
      </c>
      <c r="D50" s="68">
        <f t="shared" ref="D50:N50" si="4">SUM(D44:D49)</f>
        <v>1620853</v>
      </c>
      <c r="E50" s="69">
        <f t="shared" si="4"/>
        <v>1963823</v>
      </c>
      <c r="F50" s="69">
        <f t="shared" si="4"/>
        <v>2190003</v>
      </c>
      <c r="G50" s="69">
        <f t="shared" si="4"/>
        <v>2327509</v>
      </c>
      <c r="H50" s="69">
        <f t="shared" si="4"/>
        <v>2457341</v>
      </c>
      <c r="I50" s="69">
        <f t="shared" si="4"/>
        <v>2547963</v>
      </c>
      <c r="J50" s="69">
        <f t="shared" si="4"/>
        <v>2636376</v>
      </c>
      <c r="K50" s="69">
        <f t="shared" si="4"/>
        <v>2708113</v>
      </c>
      <c r="L50" s="69">
        <f t="shared" si="4"/>
        <v>2798013</v>
      </c>
      <c r="M50" s="69">
        <f t="shared" si="4"/>
        <v>2760662</v>
      </c>
      <c r="N50" s="69">
        <f t="shared" si="4"/>
        <v>2701538</v>
      </c>
    </row>
    <row r="51" spans="1:14" x14ac:dyDescent="0.2">
      <c r="A51" s="51" t="s">
        <v>4</v>
      </c>
      <c r="C51" s="9"/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</row>
    <row r="52" spans="1:14" ht="13.5" thickBot="1" x14ac:dyDescent="0.25">
      <c r="A52" s="51" t="s">
        <v>4</v>
      </c>
      <c r="C52" s="3" t="s">
        <v>61</v>
      </c>
      <c r="D52" s="75">
        <f t="shared" ref="D52:N52" si="5">D41+D50</f>
        <v>1976535</v>
      </c>
      <c r="E52" s="76">
        <f t="shared" si="5"/>
        <v>2427542</v>
      </c>
      <c r="F52" s="76">
        <f t="shared" si="5"/>
        <v>2631579</v>
      </c>
      <c r="G52" s="76">
        <f t="shared" si="5"/>
        <v>2790729</v>
      </c>
      <c r="H52" s="76">
        <f t="shared" si="5"/>
        <v>2894451</v>
      </c>
      <c r="I52" s="76">
        <f t="shared" si="5"/>
        <v>3021477</v>
      </c>
      <c r="J52" s="76">
        <f t="shared" si="5"/>
        <v>3122663</v>
      </c>
      <c r="K52" s="76">
        <f t="shared" si="5"/>
        <v>3207639</v>
      </c>
      <c r="L52" s="76">
        <f t="shared" si="5"/>
        <v>3315658</v>
      </c>
      <c r="M52" s="76">
        <f t="shared" si="5"/>
        <v>3262157</v>
      </c>
      <c r="N52" s="76">
        <f t="shared" si="5"/>
        <v>3203798</v>
      </c>
    </row>
    <row r="53" spans="1:14" ht="13.5" thickTop="1" x14ac:dyDescent="0.2">
      <c r="A53" s="51" t="s">
        <v>4</v>
      </c>
      <c r="C53" s="3"/>
      <c r="D53" s="78"/>
      <c r="E53" s="79"/>
      <c r="F53" s="79"/>
      <c r="G53" s="79"/>
      <c r="H53" s="79"/>
      <c r="I53" s="79"/>
      <c r="J53" s="79"/>
      <c r="K53" s="79"/>
      <c r="L53" s="79"/>
      <c r="M53" s="79"/>
      <c r="N53" s="79"/>
    </row>
    <row r="54" spans="1:14" ht="13.5" thickBot="1" x14ac:dyDescent="0.25">
      <c r="A54" s="51" t="s">
        <v>4</v>
      </c>
      <c r="C54" s="3" t="s">
        <v>62</v>
      </c>
      <c r="D54" s="80">
        <f t="shared" ref="D54:N54" si="6">D30-D52</f>
        <v>9881571</v>
      </c>
      <c r="E54" s="80">
        <f t="shared" si="6"/>
        <v>10391724</v>
      </c>
      <c r="F54" s="80">
        <f t="shared" si="6"/>
        <v>10671385</v>
      </c>
      <c r="G54" s="80">
        <f t="shared" si="6"/>
        <v>11904925</v>
      </c>
      <c r="H54" s="80">
        <f t="shared" si="6"/>
        <v>12154904</v>
      </c>
      <c r="I54" s="80">
        <f t="shared" si="6"/>
        <v>12423034</v>
      </c>
      <c r="J54" s="80">
        <f t="shared" si="6"/>
        <v>13243236</v>
      </c>
      <c r="K54" s="80">
        <f t="shared" si="6"/>
        <v>13525124</v>
      </c>
      <c r="L54" s="80">
        <f t="shared" si="6"/>
        <v>13831470</v>
      </c>
      <c r="M54" s="80">
        <f t="shared" si="6"/>
        <v>14811412</v>
      </c>
      <c r="N54" s="80">
        <f t="shared" si="6"/>
        <v>15103099</v>
      </c>
    </row>
    <row r="55" spans="1:14" ht="13.5" thickTop="1" x14ac:dyDescent="0.2">
      <c r="A55" s="51" t="s">
        <v>4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1:14" x14ac:dyDescent="0.2">
      <c r="A56" s="51" t="s">
        <v>4</v>
      </c>
      <c r="C56" s="3" t="s">
        <v>63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x14ac:dyDescent="0.2">
      <c r="A57" s="51" t="s">
        <v>2</v>
      </c>
      <c r="C57" s="2" t="s">
        <v>64</v>
      </c>
      <c r="D57" s="65">
        <v>5159690</v>
      </c>
      <c r="E57" s="65">
        <v>5262018</v>
      </c>
      <c r="F57" s="65">
        <v>5345196</v>
      </c>
      <c r="G57" s="65">
        <v>5873495</v>
      </c>
      <c r="H57" s="65">
        <v>5873490</v>
      </c>
      <c r="I57" s="65">
        <v>5880882</v>
      </c>
      <c r="J57" s="65">
        <v>5874749</v>
      </c>
      <c r="K57" s="65">
        <v>5868585</v>
      </c>
      <c r="L57" s="65">
        <v>5856406</v>
      </c>
      <c r="M57" s="65">
        <v>5846431</v>
      </c>
      <c r="N57" s="65">
        <v>5830071</v>
      </c>
    </row>
    <row r="58" spans="1:14" x14ac:dyDescent="0.2">
      <c r="A58" s="51" t="s">
        <v>16</v>
      </c>
      <c r="B58" s="6" t="s">
        <v>65</v>
      </c>
      <c r="C58" s="2" t="s">
        <v>66</v>
      </c>
      <c r="D58" s="65">
        <v>4637773</v>
      </c>
      <c r="E58" s="65">
        <v>5030484</v>
      </c>
      <c r="F58" s="65">
        <v>5226963</v>
      </c>
      <c r="G58" s="65">
        <v>5932202</v>
      </c>
      <c r="H58" s="65">
        <v>6182183</v>
      </c>
      <c r="I58" s="65">
        <v>6442919</v>
      </c>
      <c r="J58" s="65">
        <v>7269248</v>
      </c>
      <c r="K58" s="65">
        <v>7557295</v>
      </c>
      <c r="L58" s="65">
        <v>7875815</v>
      </c>
      <c r="M58" s="65">
        <v>8865730</v>
      </c>
      <c r="N58" s="65">
        <v>9173771</v>
      </c>
    </row>
    <row r="59" spans="1:14" x14ac:dyDescent="0.2">
      <c r="A59" s="51" t="s">
        <v>16</v>
      </c>
      <c r="B59" s="6" t="s">
        <v>67</v>
      </c>
      <c r="C59" s="2" t="s">
        <v>68</v>
      </c>
      <c r="D59" s="65">
        <v>57624</v>
      </c>
      <c r="E59" s="65">
        <v>73180</v>
      </c>
      <c r="F59" s="65">
        <v>73180</v>
      </c>
      <c r="G59" s="65">
        <v>73180</v>
      </c>
      <c r="H59" s="65">
        <v>73180</v>
      </c>
      <c r="I59" s="65">
        <v>73180</v>
      </c>
      <c r="J59" s="65">
        <v>73180</v>
      </c>
      <c r="K59" s="65">
        <v>73180</v>
      </c>
      <c r="L59" s="65">
        <v>73180</v>
      </c>
      <c r="M59" s="65">
        <v>73180</v>
      </c>
      <c r="N59" s="65">
        <v>73180</v>
      </c>
    </row>
    <row r="60" spans="1:14" x14ac:dyDescent="0.2">
      <c r="A60" s="51" t="s">
        <v>16</v>
      </c>
      <c r="B60" s="6" t="s">
        <v>69</v>
      </c>
      <c r="C60" s="2" t="s">
        <v>173</v>
      </c>
      <c r="D60" s="65">
        <v>6854</v>
      </c>
      <c r="E60" s="65">
        <v>6889</v>
      </c>
      <c r="F60" s="65">
        <v>6889</v>
      </c>
      <c r="G60" s="65">
        <v>6889</v>
      </c>
      <c r="H60" s="65">
        <v>6889</v>
      </c>
      <c r="I60" s="65">
        <v>6889</v>
      </c>
      <c r="J60" s="65">
        <v>6889</v>
      </c>
      <c r="K60" s="65">
        <v>6889</v>
      </c>
      <c r="L60" s="65">
        <v>6889</v>
      </c>
      <c r="M60" s="65">
        <v>6889</v>
      </c>
      <c r="N60" s="65">
        <v>6889</v>
      </c>
    </row>
    <row r="61" spans="1:14" x14ac:dyDescent="0.2">
      <c r="A61" s="51" t="s">
        <v>16</v>
      </c>
      <c r="B61" s="6" t="s">
        <v>70</v>
      </c>
      <c r="C61" s="2" t="s">
        <v>71</v>
      </c>
      <c r="D61" s="65">
        <v>19630</v>
      </c>
      <c r="E61" s="65">
        <v>19153</v>
      </c>
      <c r="F61" s="65">
        <v>19157</v>
      </c>
      <c r="G61" s="65">
        <v>19159</v>
      </c>
      <c r="H61" s="65">
        <v>19162</v>
      </c>
      <c r="I61" s="65">
        <v>19164</v>
      </c>
      <c r="J61" s="65">
        <v>19170</v>
      </c>
      <c r="K61" s="65">
        <v>19175</v>
      </c>
      <c r="L61" s="65">
        <v>19180</v>
      </c>
      <c r="M61" s="65">
        <v>19182</v>
      </c>
      <c r="N61" s="65">
        <v>19188</v>
      </c>
    </row>
    <row r="62" spans="1:14" x14ac:dyDescent="0.2">
      <c r="A62" s="51" t="s">
        <v>16</v>
      </c>
      <c r="B62" s="6" t="s">
        <v>72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1:14" ht="13.5" thickBot="1" x14ac:dyDescent="0.25">
      <c r="A63" s="51" t="s">
        <v>16</v>
      </c>
      <c r="B63" s="6" t="s">
        <v>73</v>
      </c>
      <c r="C63" s="3" t="s">
        <v>74</v>
      </c>
      <c r="D63" s="75">
        <f t="shared" ref="D63:N63" si="7">SUM(D57:D62)</f>
        <v>9881571</v>
      </c>
      <c r="E63" s="76">
        <f t="shared" si="7"/>
        <v>10391724</v>
      </c>
      <c r="F63" s="76">
        <f t="shared" si="7"/>
        <v>10671385</v>
      </c>
      <c r="G63" s="76">
        <f t="shared" si="7"/>
        <v>11904925</v>
      </c>
      <c r="H63" s="76">
        <f t="shared" si="7"/>
        <v>12154904</v>
      </c>
      <c r="I63" s="76">
        <f t="shared" si="7"/>
        <v>12423034</v>
      </c>
      <c r="J63" s="76">
        <f t="shared" si="7"/>
        <v>13243236</v>
      </c>
      <c r="K63" s="76">
        <f t="shared" si="7"/>
        <v>13525124</v>
      </c>
      <c r="L63" s="76">
        <f t="shared" si="7"/>
        <v>13831470</v>
      </c>
      <c r="M63" s="76">
        <f t="shared" si="7"/>
        <v>14811412</v>
      </c>
      <c r="N63" s="76">
        <f t="shared" si="7"/>
        <v>15103099</v>
      </c>
    </row>
    <row r="64" spans="1:14" ht="13.5" thickTop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4:14" x14ac:dyDescent="0.2"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4:14" x14ac:dyDescent="0.2">
      <c r="F66" s="82"/>
      <c r="G66" s="82"/>
      <c r="H66" s="82"/>
      <c r="I66" s="82"/>
      <c r="J66" s="82"/>
      <c r="K66" s="82"/>
      <c r="L66" s="82"/>
      <c r="M66" s="82"/>
      <c r="N66" s="82"/>
    </row>
    <row r="67" spans="4:14" x14ac:dyDescent="0.2">
      <c r="F67" s="81"/>
      <c r="G67" s="81"/>
      <c r="H67" s="81"/>
      <c r="I67" s="81"/>
      <c r="J67" s="81"/>
      <c r="K67" s="81"/>
      <c r="L67" s="81"/>
      <c r="M67" s="81"/>
    </row>
  </sheetData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00DC-2EF5-4361-98B2-F050A78F83A1}">
  <sheetPr>
    <pageSetUpPr fitToPage="1"/>
  </sheetPr>
  <dimension ref="A1:N62"/>
  <sheetViews>
    <sheetView showGridLines="0" zoomScale="85" zoomScaleNormal="85" workbookViewId="0">
      <selection activeCell="C12" sqref="C12"/>
    </sheetView>
  </sheetViews>
  <sheetFormatPr defaultRowHeight="15" customHeight="1" x14ac:dyDescent="0.2"/>
  <cols>
    <col min="1" max="1" width="59.140625" style="98" customWidth="1"/>
    <col min="2" max="12" width="13.28515625" style="98" customWidth="1"/>
    <col min="13" max="16384" width="9.140625" style="98"/>
  </cols>
  <sheetData>
    <row r="1" spans="1:14" s="95" customFormat="1" ht="12.75" x14ac:dyDescent="0.2"/>
    <row r="2" spans="1:14" s="109" customFormat="1" ht="20.25" x14ac:dyDescent="0.3">
      <c r="A2" s="107" t="s">
        <v>188</v>
      </c>
      <c r="B2" s="108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s="95" customFormat="1" ht="12.75" x14ac:dyDescent="0.2"/>
    <row r="4" spans="1:14" s="95" customFormat="1" ht="30" x14ac:dyDescent="0.25">
      <c r="B4" s="111" t="s">
        <v>152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154</v>
      </c>
      <c r="K4" s="57" t="s">
        <v>153</v>
      </c>
      <c r="L4" s="57" t="s">
        <v>155</v>
      </c>
    </row>
    <row r="5" spans="1:14" ht="15" customHeight="1" x14ac:dyDescent="0.25">
      <c r="B5" s="112" t="s">
        <v>14</v>
      </c>
      <c r="C5" s="112" t="s">
        <v>14</v>
      </c>
      <c r="D5" s="112" t="s">
        <v>14</v>
      </c>
      <c r="E5" s="112" t="s">
        <v>14</v>
      </c>
      <c r="F5" s="112" t="s">
        <v>14</v>
      </c>
      <c r="G5" s="112" t="s">
        <v>14</v>
      </c>
      <c r="H5" s="112" t="s">
        <v>14</v>
      </c>
      <c r="I5" s="112" t="s">
        <v>14</v>
      </c>
      <c r="J5" s="112" t="s">
        <v>14</v>
      </c>
      <c r="K5" s="112" t="s">
        <v>14</v>
      </c>
      <c r="L5" s="112" t="s">
        <v>14</v>
      </c>
    </row>
    <row r="6" spans="1:14" ht="12.75" x14ac:dyDescent="0.2">
      <c r="A6" s="95" t="s">
        <v>116</v>
      </c>
      <c r="B6" s="113"/>
      <c r="C6" s="113"/>
      <c r="D6" s="113"/>
      <c r="E6" s="113"/>
      <c r="F6" s="114"/>
      <c r="G6" s="114"/>
      <c r="H6" s="114"/>
      <c r="I6" s="114"/>
      <c r="J6" s="114"/>
      <c r="K6" s="114"/>
      <c r="L6" s="114"/>
    </row>
    <row r="7" spans="1:14" ht="12.75" x14ac:dyDescent="0.2">
      <c r="A7" s="98" t="s">
        <v>64</v>
      </c>
      <c r="B7" s="92">
        <v>5094854</v>
      </c>
      <c r="C7" s="92">
        <v>5163685</v>
      </c>
      <c r="D7" s="92">
        <v>5262018</v>
      </c>
      <c r="E7" s="92">
        <v>5345196</v>
      </c>
      <c r="F7" s="92">
        <v>5873495</v>
      </c>
      <c r="G7" s="92">
        <v>5873490</v>
      </c>
      <c r="H7" s="92">
        <v>5880882</v>
      </c>
      <c r="I7" s="92">
        <v>5874749</v>
      </c>
      <c r="J7" s="92">
        <v>5868585</v>
      </c>
      <c r="K7" s="92">
        <v>5856406</v>
      </c>
      <c r="L7" s="92">
        <v>5846431</v>
      </c>
    </row>
    <row r="8" spans="1:14" ht="12.75" x14ac:dyDescent="0.2">
      <c r="A8" s="98" t="s">
        <v>117</v>
      </c>
      <c r="B8" s="92">
        <v>4637773</v>
      </c>
      <c r="C8" s="92">
        <v>4824800</v>
      </c>
      <c r="D8" s="92">
        <v>5030484</v>
      </c>
      <c r="E8" s="92">
        <v>5226963</v>
      </c>
      <c r="F8" s="92">
        <v>5932202</v>
      </c>
      <c r="G8" s="92">
        <v>6182183</v>
      </c>
      <c r="H8" s="92">
        <v>6442919</v>
      </c>
      <c r="I8" s="92">
        <v>7269248</v>
      </c>
      <c r="J8" s="92">
        <v>7557295</v>
      </c>
      <c r="K8" s="92">
        <v>7875815</v>
      </c>
      <c r="L8" s="92">
        <v>8865730</v>
      </c>
    </row>
    <row r="9" spans="1:14" ht="12.75" x14ac:dyDescent="0.2">
      <c r="A9" s="98" t="s">
        <v>118</v>
      </c>
      <c r="B9" s="92">
        <v>57624</v>
      </c>
      <c r="C9" s="92">
        <v>73180</v>
      </c>
      <c r="D9" s="92">
        <v>73180</v>
      </c>
      <c r="E9" s="92">
        <v>73180</v>
      </c>
      <c r="F9" s="92">
        <v>73180</v>
      </c>
      <c r="G9" s="92">
        <v>73180</v>
      </c>
      <c r="H9" s="92">
        <v>73180</v>
      </c>
      <c r="I9" s="92">
        <v>73180</v>
      </c>
      <c r="J9" s="92">
        <v>73180</v>
      </c>
      <c r="K9" s="92">
        <v>73180</v>
      </c>
      <c r="L9" s="92">
        <v>73180</v>
      </c>
    </row>
    <row r="10" spans="1:14" ht="12.75" x14ac:dyDescent="0.2">
      <c r="A10" s="115" t="s">
        <v>119</v>
      </c>
      <c r="B10" s="92">
        <v>6854</v>
      </c>
      <c r="C10" s="92">
        <v>6889</v>
      </c>
      <c r="D10" s="92">
        <v>6889</v>
      </c>
      <c r="E10" s="92">
        <v>6889</v>
      </c>
      <c r="F10" s="92">
        <v>6889</v>
      </c>
      <c r="G10" s="92">
        <v>6889</v>
      </c>
      <c r="H10" s="92">
        <v>6889</v>
      </c>
      <c r="I10" s="92">
        <v>6889</v>
      </c>
      <c r="J10" s="92">
        <v>6889</v>
      </c>
      <c r="K10" s="92">
        <v>6889</v>
      </c>
      <c r="L10" s="92">
        <v>6889</v>
      </c>
    </row>
    <row r="11" spans="1:14" ht="12.75" x14ac:dyDescent="0.2">
      <c r="A11" s="98" t="s">
        <v>71</v>
      </c>
      <c r="B11" s="92">
        <v>19626</v>
      </c>
      <c r="C11" s="92">
        <v>19149</v>
      </c>
      <c r="D11" s="92">
        <v>19153</v>
      </c>
      <c r="E11" s="92">
        <v>19157</v>
      </c>
      <c r="F11" s="92">
        <v>19159</v>
      </c>
      <c r="G11" s="92">
        <v>19162</v>
      </c>
      <c r="H11" s="92">
        <v>19164</v>
      </c>
      <c r="I11" s="92">
        <v>19170</v>
      </c>
      <c r="J11" s="92">
        <v>19175</v>
      </c>
      <c r="K11" s="92">
        <v>19180</v>
      </c>
      <c r="L11" s="92">
        <v>19182</v>
      </c>
    </row>
    <row r="12" spans="1:14" s="95" customFormat="1" ht="12.75" x14ac:dyDescent="0.2">
      <c r="A12" s="95" t="s">
        <v>120</v>
      </c>
      <c r="B12" s="116">
        <f>SUM(B7:B11)</f>
        <v>9816731</v>
      </c>
      <c r="C12" s="116">
        <f t="shared" ref="C12:L12" si="0">SUM(C7:C11)</f>
        <v>10087703</v>
      </c>
      <c r="D12" s="116">
        <f t="shared" si="0"/>
        <v>10391724</v>
      </c>
      <c r="E12" s="116">
        <f t="shared" si="0"/>
        <v>10671385</v>
      </c>
      <c r="F12" s="116">
        <f t="shared" si="0"/>
        <v>11904925</v>
      </c>
      <c r="G12" s="116">
        <f t="shared" si="0"/>
        <v>12154904</v>
      </c>
      <c r="H12" s="116">
        <f t="shared" si="0"/>
        <v>12423034</v>
      </c>
      <c r="I12" s="116">
        <f t="shared" si="0"/>
        <v>13243236</v>
      </c>
      <c r="J12" s="116">
        <f t="shared" si="0"/>
        <v>13525124</v>
      </c>
      <c r="K12" s="116">
        <f t="shared" si="0"/>
        <v>13831470</v>
      </c>
      <c r="L12" s="116">
        <f t="shared" si="0"/>
        <v>14811412</v>
      </c>
    </row>
    <row r="13" spans="1:14" ht="12.75" x14ac:dyDescent="0.2"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</row>
    <row r="14" spans="1:14" ht="12.75" x14ac:dyDescent="0.2">
      <c r="A14" s="95" t="s">
        <v>121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4" ht="12.75" x14ac:dyDescent="0.2"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4" ht="12.75" x14ac:dyDescent="0.2">
      <c r="A16" s="106" t="s">
        <v>122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</row>
    <row r="17" spans="1:12" ht="12.75" x14ac:dyDescent="0.2">
      <c r="A17" s="115" t="s">
        <v>123</v>
      </c>
      <c r="B17" s="92">
        <v>64840</v>
      </c>
      <c r="C17" s="92">
        <v>98337</v>
      </c>
      <c r="D17" s="92">
        <v>83182</v>
      </c>
      <c r="E17" s="92">
        <v>528301</v>
      </c>
      <c r="F17" s="92">
        <v>-2</v>
      </c>
      <c r="G17" s="92">
        <v>7394</v>
      </c>
      <c r="H17" s="92">
        <v>-6127</v>
      </c>
      <c r="I17" s="92">
        <v>-6159</v>
      </c>
      <c r="J17" s="92">
        <v>-12174</v>
      </c>
      <c r="K17" s="92">
        <v>-9973</v>
      </c>
      <c r="L17" s="92">
        <v>-16354</v>
      </c>
    </row>
    <row r="18" spans="1:12" ht="12.75" x14ac:dyDescent="0.2">
      <c r="A18" s="98" t="s">
        <v>124</v>
      </c>
      <c r="B18" s="92">
        <v>-19</v>
      </c>
      <c r="C18" s="92">
        <v>-3670</v>
      </c>
      <c r="D18" s="92">
        <v>-3547</v>
      </c>
      <c r="E18" s="92">
        <v>-3579</v>
      </c>
      <c r="F18" s="92">
        <v>-3612</v>
      </c>
      <c r="G18" s="92">
        <v>-3642</v>
      </c>
      <c r="H18" s="92">
        <v>-3677</v>
      </c>
      <c r="I18" s="92">
        <v>-3707</v>
      </c>
      <c r="J18" s="92">
        <v>-3739</v>
      </c>
      <c r="K18" s="92">
        <v>-3767</v>
      </c>
      <c r="L18" s="92">
        <v>-3802</v>
      </c>
    </row>
    <row r="19" spans="1:12" ht="12.75" x14ac:dyDescent="0.2">
      <c r="A19" s="98" t="s">
        <v>125</v>
      </c>
      <c r="B19" s="92">
        <v>15</v>
      </c>
      <c r="C19" s="92">
        <v>3666</v>
      </c>
      <c r="D19" s="92">
        <v>3543</v>
      </c>
      <c r="E19" s="92">
        <v>3577</v>
      </c>
      <c r="F19" s="92">
        <v>3609</v>
      </c>
      <c r="G19" s="92">
        <v>3640</v>
      </c>
      <c r="H19" s="92">
        <v>3671</v>
      </c>
      <c r="I19" s="92">
        <v>3702</v>
      </c>
      <c r="J19" s="92">
        <v>3734</v>
      </c>
      <c r="K19" s="92">
        <v>3765</v>
      </c>
      <c r="L19" s="92">
        <v>3796</v>
      </c>
    </row>
    <row r="20" spans="1:12" ht="12.75" x14ac:dyDescent="0.2">
      <c r="A20" s="98" t="s">
        <v>126</v>
      </c>
      <c r="B20" s="92">
        <v>0</v>
      </c>
      <c r="C20" s="92">
        <v>0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</row>
    <row r="21" spans="1:12" ht="12.75" x14ac:dyDescent="0.2">
      <c r="A21" s="98" t="s">
        <v>127</v>
      </c>
      <c r="B21" s="92">
        <v>0</v>
      </c>
      <c r="C21" s="92">
        <v>0</v>
      </c>
      <c r="D21" s="92">
        <v>0</v>
      </c>
      <c r="E21" s="92">
        <v>0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92">
        <v>0</v>
      </c>
      <c r="L21" s="92">
        <v>0</v>
      </c>
    </row>
    <row r="22" spans="1:12" ht="12.75" x14ac:dyDescent="0.2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</row>
    <row r="23" spans="1:12" ht="12.75" x14ac:dyDescent="0.2">
      <c r="A23" s="106" t="s">
        <v>66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</row>
    <row r="24" spans="1:12" ht="12.75" x14ac:dyDescent="0.2">
      <c r="A24" s="98" t="s">
        <v>128</v>
      </c>
      <c r="B24" s="92">
        <v>0</v>
      </c>
      <c r="C24" s="92">
        <v>205684</v>
      </c>
      <c r="D24" s="92">
        <v>196479</v>
      </c>
      <c r="E24" s="92">
        <v>705239</v>
      </c>
      <c r="F24" s="92">
        <v>249981</v>
      </c>
      <c r="G24" s="92">
        <v>260736</v>
      </c>
      <c r="H24" s="92">
        <v>826329</v>
      </c>
      <c r="I24" s="92">
        <v>288047</v>
      </c>
      <c r="J24" s="92">
        <v>318520</v>
      </c>
      <c r="K24" s="92">
        <v>989915</v>
      </c>
      <c r="L24" s="92">
        <v>308041</v>
      </c>
    </row>
    <row r="25" spans="1:12" ht="12.75" x14ac:dyDescent="0.2">
      <c r="A25" s="98" t="s">
        <v>129</v>
      </c>
      <c r="B25" s="92">
        <v>0</v>
      </c>
      <c r="C25" s="92">
        <v>0</v>
      </c>
      <c r="D25" s="92">
        <v>0</v>
      </c>
      <c r="E25" s="92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</row>
    <row r="26" spans="1:12" ht="12.75" x14ac:dyDescent="0.2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</row>
    <row r="27" spans="1:12" ht="12.75" x14ac:dyDescent="0.2">
      <c r="A27" s="106" t="s">
        <v>118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ht="12.75" x14ac:dyDescent="0.2">
      <c r="A28" s="98" t="s">
        <v>130</v>
      </c>
      <c r="B28" s="92">
        <v>0</v>
      </c>
      <c r="C28" s="92">
        <v>0</v>
      </c>
      <c r="D28" s="92">
        <v>0</v>
      </c>
      <c r="E28" s="92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</row>
    <row r="29" spans="1:12" ht="12.75" x14ac:dyDescent="0.2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</row>
    <row r="30" spans="1:12" ht="12.75" x14ac:dyDescent="0.2">
      <c r="A30" s="106" t="s">
        <v>119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</row>
    <row r="31" spans="1:12" ht="12.75" x14ac:dyDescent="0.2">
      <c r="A31" s="98" t="s">
        <v>131</v>
      </c>
      <c r="B31" s="92">
        <v>0</v>
      </c>
      <c r="C31" s="92">
        <v>0</v>
      </c>
      <c r="D31" s="92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92">
        <v>0</v>
      </c>
      <c r="L31" s="92">
        <v>0</v>
      </c>
    </row>
    <row r="32" spans="1:12" ht="12.75" x14ac:dyDescent="0.2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</row>
    <row r="33" spans="1:12" ht="12.75" x14ac:dyDescent="0.2">
      <c r="A33" s="106" t="s">
        <v>132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</row>
    <row r="34" spans="1:12" ht="12.75" x14ac:dyDescent="0.2">
      <c r="A34" s="98" t="s">
        <v>129</v>
      </c>
      <c r="B34" s="92">
        <v>19</v>
      </c>
      <c r="C34" s="92">
        <v>-3666</v>
      </c>
      <c r="D34" s="92">
        <v>-3543</v>
      </c>
      <c r="E34" s="92">
        <v>-3577</v>
      </c>
      <c r="F34" s="92">
        <v>-3609</v>
      </c>
      <c r="G34" s="92">
        <v>-3640</v>
      </c>
      <c r="H34" s="92">
        <v>-3671</v>
      </c>
      <c r="I34" s="92">
        <v>-3702</v>
      </c>
      <c r="J34" s="92">
        <v>-3734</v>
      </c>
      <c r="K34" s="92">
        <v>-3765</v>
      </c>
      <c r="L34" s="92">
        <v>-3796</v>
      </c>
    </row>
    <row r="35" spans="1:12" ht="12.75" x14ac:dyDescent="0.2">
      <c r="A35" s="98" t="s">
        <v>133</v>
      </c>
      <c r="B35" s="92">
        <v>-15</v>
      </c>
      <c r="C35" s="92">
        <v>3670</v>
      </c>
      <c r="D35" s="92">
        <v>3547</v>
      </c>
      <c r="E35" s="92">
        <v>3579</v>
      </c>
      <c r="F35" s="92">
        <v>3612</v>
      </c>
      <c r="G35" s="92">
        <v>3642</v>
      </c>
      <c r="H35" s="92">
        <v>3677</v>
      </c>
      <c r="I35" s="92">
        <v>3707</v>
      </c>
      <c r="J35" s="92">
        <v>3739</v>
      </c>
      <c r="K35" s="92">
        <v>3767</v>
      </c>
      <c r="L35" s="92">
        <v>3802</v>
      </c>
    </row>
    <row r="36" spans="1:12" ht="12.75" x14ac:dyDescent="0.2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</row>
    <row r="37" spans="1:12" s="95" customFormat="1" ht="12.75" x14ac:dyDescent="0.2">
      <c r="A37" s="95" t="s">
        <v>134</v>
      </c>
      <c r="B37" s="116">
        <f t="shared" ref="B37:L37" si="1">SUM(B17:B35)</f>
        <v>64840</v>
      </c>
      <c r="C37" s="116">
        <f t="shared" si="1"/>
        <v>304021</v>
      </c>
      <c r="D37" s="116">
        <f t="shared" si="1"/>
        <v>279661</v>
      </c>
      <c r="E37" s="116">
        <f t="shared" si="1"/>
        <v>1233540</v>
      </c>
      <c r="F37" s="116">
        <f t="shared" si="1"/>
        <v>249979</v>
      </c>
      <c r="G37" s="116">
        <f t="shared" si="1"/>
        <v>268130</v>
      </c>
      <c r="H37" s="116">
        <f t="shared" si="1"/>
        <v>820202</v>
      </c>
      <c r="I37" s="116">
        <f t="shared" si="1"/>
        <v>281888</v>
      </c>
      <c r="J37" s="116">
        <f t="shared" si="1"/>
        <v>306346</v>
      </c>
      <c r="K37" s="116">
        <f t="shared" si="1"/>
        <v>979942</v>
      </c>
      <c r="L37" s="116">
        <f t="shared" si="1"/>
        <v>291687</v>
      </c>
    </row>
    <row r="38" spans="1:12" ht="12.75" x14ac:dyDescent="0.2"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</row>
    <row r="39" spans="1:12" ht="12.75" x14ac:dyDescent="0.2">
      <c r="A39" s="95" t="s">
        <v>135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</row>
    <row r="40" spans="1:12" ht="12.75" x14ac:dyDescent="0.2">
      <c r="A40" s="98" t="s">
        <v>64</v>
      </c>
      <c r="B40" s="92">
        <v>5159690</v>
      </c>
      <c r="C40" s="92">
        <v>5262018</v>
      </c>
      <c r="D40" s="92">
        <v>5345196</v>
      </c>
      <c r="E40" s="92">
        <v>5873495</v>
      </c>
      <c r="F40" s="92">
        <v>5873490</v>
      </c>
      <c r="G40" s="92">
        <v>5880882</v>
      </c>
      <c r="H40" s="92">
        <v>5874749</v>
      </c>
      <c r="I40" s="92">
        <v>5868585</v>
      </c>
      <c r="J40" s="92">
        <v>5856406</v>
      </c>
      <c r="K40" s="92">
        <v>5846431</v>
      </c>
      <c r="L40" s="92">
        <v>5830071</v>
      </c>
    </row>
    <row r="41" spans="1:12" ht="12.75" x14ac:dyDescent="0.2">
      <c r="A41" s="98" t="s">
        <v>117</v>
      </c>
      <c r="B41" s="92">
        <v>4637773</v>
      </c>
      <c r="C41" s="92">
        <v>5030484</v>
      </c>
      <c r="D41" s="92">
        <v>5226963</v>
      </c>
      <c r="E41" s="92">
        <v>5932202</v>
      </c>
      <c r="F41" s="92">
        <v>6182183</v>
      </c>
      <c r="G41" s="92">
        <v>6442919</v>
      </c>
      <c r="H41" s="92">
        <v>7269248</v>
      </c>
      <c r="I41" s="92">
        <v>7557295</v>
      </c>
      <c r="J41" s="92">
        <v>7875815</v>
      </c>
      <c r="K41" s="92">
        <v>8865730</v>
      </c>
      <c r="L41" s="92">
        <v>9173771</v>
      </c>
    </row>
    <row r="42" spans="1:12" ht="12.75" x14ac:dyDescent="0.2">
      <c r="A42" s="98" t="s">
        <v>118</v>
      </c>
      <c r="B42" s="92">
        <v>57624</v>
      </c>
      <c r="C42" s="92">
        <v>73180</v>
      </c>
      <c r="D42" s="92">
        <v>73180</v>
      </c>
      <c r="E42" s="92">
        <v>73180</v>
      </c>
      <c r="F42" s="92">
        <v>73180</v>
      </c>
      <c r="G42" s="92">
        <v>73180</v>
      </c>
      <c r="H42" s="92">
        <v>73180</v>
      </c>
      <c r="I42" s="92">
        <v>73180</v>
      </c>
      <c r="J42" s="92">
        <v>73180</v>
      </c>
      <c r="K42" s="92">
        <v>73180</v>
      </c>
      <c r="L42" s="92">
        <v>73180</v>
      </c>
    </row>
    <row r="43" spans="1:12" ht="12.75" x14ac:dyDescent="0.2">
      <c r="A43" s="115" t="s">
        <v>119</v>
      </c>
      <c r="B43" s="92">
        <v>6854</v>
      </c>
      <c r="C43" s="92">
        <v>6889</v>
      </c>
      <c r="D43" s="92">
        <v>6889</v>
      </c>
      <c r="E43" s="92">
        <v>6889</v>
      </c>
      <c r="F43" s="92">
        <v>6889</v>
      </c>
      <c r="G43" s="92">
        <v>6889</v>
      </c>
      <c r="H43" s="92">
        <v>6889</v>
      </c>
      <c r="I43" s="92">
        <v>6889</v>
      </c>
      <c r="J43" s="92">
        <v>6889</v>
      </c>
      <c r="K43" s="92">
        <v>6889</v>
      </c>
      <c r="L43" s="92">
        <v>6889</v>
      </c>
    </row>
    <row r="44" spans="1:12" ht="12.75" x14ac:dyDescent="0.2">
      <c r="A44" s="98" t="s">
        <v>71</v>
      </c>
      <c r="B44" s="92">
        <v>19630</v>
      </c>
      <c r="C44" s="92">
        <v>19153</v>
      </c>
      <c r="D44" s="92">
        <v>19157</v>
      </c>
      <c r="E44" s="92">
        <v>19159</v>
      </c>
      <c r="F44" s="92">
        <v>19162</v>
      </c>
      <c r="G44" s="92">
        <v>19164</v>
      </c>
      <c r="H44" s="92">
        <v>19170</v>
      </c>
      <c r="I44" s="92">
        <v>19175</v>
      </c>
      <c r="J44" s="92">
        <v>19180</v>
      </c>
      <c r="K44" s="92">
        <v>19182</v>
      </c>
      <c r="L44" s="92">
        <v>19188</v>
      </c>
    </row>
    <row r="45" spans="1:12" ht="12.75" x14ac:dyDescent="0.2"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</row>
    <row r="46" spans="1:12" s="95" customFormat="1" ht="13.5" thickBot="1" x14ac:dyDescent="0.25">
      <c r="A46" s="95" t="s">
        <v>136</v>
      </c>
      <c r="B46" s="102">
        <f>SUM(B40:B44)</f>
        <v>9881571</v>
      </c>
      <c r="C46" s="102">
        <f t="shared" ref="C46:L46" si="2">SUM(C40:C44)</f>
        <v>10391724</v>
      </c>
      <c r="D46" s="102">
        <f t="shared" si="2"/>
        <v>10671385</v>
      </c>
      <c r="E46" s="102">
        <f t="shared" si="2"/>
        <v>11904925</v>
      </c>
      <c r="F46" s="102">
        <f t="shared" si="2"/>
        <v>12154904</v>
      </c>
      <c r="G46" s="102">
        <f t="shared" si="2"/>
        <v>12423034</v>
      </c>
      <c r="H46" s="102">
        <f t="shared" si="2"/>
        <v>13243236</v>
      </c>
      <c r="I46" s="102">
        <f t="shared" si="2"/>
        <v>13525124</v>
      </c>
      <c r="J46" s="102">
        <f t="shared" si="2"/>
        <v>13831470</v>
      </c>
      <c r="K46" s="102">
        <f t="shared" si="2"/>
        <v>14811412</v>
      </c>
      <c r="L46" s="102">
        <f t="shared" si="2"/>
        <v>15103099</v>
      </c>
    </row>
    <row r="47" spans="1:12" ht="15" customHeight="1" thickTop="1" x14ac:dyDescent="0.2">
      <c r="B47" s="104"/>
      <c r="C47" s="104"/>
      <c r="D47" s="104"/>
      <c r="E47" s="104"/>
      <c r="G47" s="104"/>
    </row>
    <row r="48" spans="1:12" ht="15" customHeight="1" x14ac:dyDescent="0.2"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</row>
    <row r="49" spans="2:5" ht="15" customHeight="1" x14ac:dyDescent="0.2">
      <c r="B49" s="104"/>
      <c r="C49" s="94"/>
      <c r="D49" s="94"/>
      <c r="E49" s="104"/>
    </row>
    <row r="50" spans="2:5" ht="15" customHeight="1" x14ac:dyDescent="0.2">
      <c r="E50" s="117"/>
    </row>
    <row r="51" spans="2:5" ht="15" customHeight="1" x14ac:dyDescent="0.2">
      <c r="E51" s="117"/>
    </row>
    <row r="52" spans="2:5" ht="15" customHeight="1" x14ac:dyDescent="0.2">
      <c r="E52" s="117"/>
    </row>
    <row r="53" spans="2:5" ht="15" customHeight="1" x14ac:dyDescent="0.2">
      <c r="E53" s="117"/>
    </row>
    <row r="55" spans="2:5" ht="15" customHeight="1" x14ac:dyDescent="0.2">
      <c r="E55" s="118"/>
    </row>
    <row r="62" spans="2:5" ht="15" customHeight="1" x14ac:dyDescent="0.2">
      <c r="C62" s="104"/>
      <c r="D62" s="104"/>
    </row>
  </sheetData>
  <pageMargins left="0.7" right="0.7" top="0.75" bottom="0.75" header="0.3" footer="0.3"/>
  <pageSetup paperSize="9" scale="58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192F-D782-4228-9CD2-9C16DCC157AB}">
  <sheetPr>
    <pageSetUpPr fitToPage="1"/>
  </sheetPr>
  <dimension ref="A2:L50"/>
  <sheetViews>
    <sheetView showGridLines="0" zoomScale="85" zoomScaleNormal="85" workbookViewId="0">
      <selection activeCell="D20" sqref="D20"/>
    </sheetView>
  </sheetViews>
  <sheetFormatPr defaultRowHeight="12.75" x14ac:dyDescent="0.2"/>
  <cols>
    <col min="1" max="1" width="49.7109375" style="98" bestFit="1" customWidth="1"/>
    <col min="2" max="12" width="13.28515625" style="104" customWidth="1"/>
    <col min="13" max="16384" width="9.140625" style="98"/>
  </cols>
  <sheetData>
    <row r="2" spans="1:12" s="95" customFormat="1" ht="20.25" x14ac:dyDescent="0.3">
      <c r="A2" s="93" t="s">
        <v>183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s="95" customFormat="1" ht="16.5" customHeight="1" x14ac:dyDescent="0.3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s="96" customFormat="1" ht="30" x14ac:dyDescent="0.25">
      <c r="B4" s="97" t="s">
        <v>152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154</v>
      </c>
      <c r="K4" s="57" t="s">
        <v>153</v>
      </c>
      <c r="L4" s="57" t="s">
        <v>155</v>
      </c>
    </row>
    <row r="5" spans="1:12" ht="15" x14ac:dyDescent="0.25">
      <c r="B5" s="97" t="s">
        <v>14</v>
      </c>
      <c r="C5" s="97" t="s">
        <v>14</v>
      </c>
      <c r="D5" s="97" t="s">
        <v>14</v>
      </c>
      <c r="E5" s="97" t="s">
        <v>14</v>
      </c>
      <c r="F5" s="97" t="s">
        <v>14</v>
      </c>
      <c r="G5" s="97" t="s">
        <v>14</v>
      </c>
      <c r="H5" s="97" t="s">
        <v>14</v>
      </c>
      <c r="I5" s="97" t="s">
        <v>14</v>
      </c>
      <c r="J5" s="97" t="s">
        <v>14</v>
      </c>
      <c r="K5" s="97" t="s">
        <v>14</v>
      </c>
      <c r="L5" s="97" t="s">
        <v>14</v>
      </c>
    </row>
    <row r="6" spans="1:12" ht="15" customHeight="1" x14ac:dyDescent="0.2">
      <c r="A6" s="95" t="s">
        <v>75</v>
      </c>
      <c r="B6" s="99"/>
      <c r="C6" s="99"/>
      <c r="D6" s="100"/>
      <c r="E6" s="100"/>
      <c r="F6" s="99"/>
      <c r="G6" s="99"/>
      <c r="H6" s="99"/>
      <c r="I6" s="99"/>
      <c r="J6" s="99"/>
      <c r="K6" s="99"/>
      <c r="L6" s="99"/>
    </row>
    <row r="7" spans="1:12" ht="15" customHeight="1" x14ac:dyDescent="0.2">
      <c r="A7" s="101" t="s">
        <v>76</v>
      </c>
      <c r="B7" s="92">
        <v>480105</v>
      </c>
      <c r="C7" s="92">
        <v>560112</v>
      </c>
      <c r="D7" s="92">
        <v>616052</v>
      </c>
      <c r="E7" s="92">
        <v>691424</v>
      </c>
      <c r="F7" s="92">
        <v>737717</v>
      </c>
      <c r="G7" s="92">
        <v>784055</v>
      </c>
      <c r="H7" s="92">
        <v>824461</v>
      </c>
      <c r="I7" s="92">
        <v>871812</v>
      </c>
      <c r="J7" s="92">
        <v>907581</v>
      </c>
      <c r="K7" s="92">
        <v>956865</v>
      </c>
      <c r="L7" s="92">
        <v>1000991</v>
      </c>
    </row>
    <row r="8" spans="1:12" ht="15" customHeight="1" x14ac:dyDescent="0.2">
      <c r="A8" s="101" t="s">
        <v>77</v>
      </c>
      <c r="B8" s="92">
        <v>101033</v>
      </c>
      <c r="C8" s="92">
        <v>117624</v>
      </c>
      <c r="D8" s="92">
        <v>129371</v>
      </c>
      <c r="E8" s="92">
        <v>145199</v>
      </c>
      <c r="F8" s="92">
        <v>154920</v>
      </c>
      <c r="G8" s="92">
        <v>164652</v>
      </c>
      <c r="H8" s="92">
        <v>173137</v>
      </c>
      <c r="I8" s="92">
        <v>183081</v>
      </c>
      <c r="J8" s="92">
        <v>190592</v>
      </c>
      <c r="K8" s="92">
        <v>200942</v>
      </c>
      <c r="L8" s="92">
        <v>210208</v>
      </c>
    </row>
    <row r="9" spans="1:12" ht="15" customHeight="1" x14ac:dyDescent="0.2">
      <c r="A9" s="101" t="s">
        <v>175</v>
      </c>
      <c r="B9" s="92">
        <v>0</v>
      </c>
      <c r="C9" s="92">
        <v>7821</v>
      </c>
      <c r="D9" s="92">
        <v>15781</v>
      </c>
      <c r="E9" s="92">
        <v>24261</v>
      </c>
      <c r="F9" s="92">
        <v>32522</v>
      </c>
      <c r="G9" s="92">
        <v>32663</v>
      </c>
      <c r="H9" s="92">
        <v>33392</v>
      </c>
      <c r="I9" s="92">
        <v>33536</v>
      </c>
      <c r="J9" s="92">
        <v>33892</v>
      </c>
      <c r="K9" s="92">
        <v>35808</v>
      </c>
      <c r="L9" s="92">
        <v>36113</v>
      </c>
    </row>
    <row r="10" spans="1:12" ht="15" customHeight="1" x14ac:dyDescent="0.2">
      <c r="A10" s="101" t="s">
        <v>177</v>
      </c>
      <c r="B10" s="92">
        <v>171568</v>
      </c>
      <c r="C10" s="92">
        <v>191890</v>
      </c>
      <c r="D10" s="92">
        <v>203002</v>
      </c>
      <c r="E10" s="92">
        <v>207109</v>
      </c>
      <c r="F10" s="92">
        <v>212368</v>
      </c>
      <c r="G10" s="92">
        <v>218960</v>
      </c>
      <c r="H10" s="92">
        <v>224430</v>
      </c>
      <c r="I10" s="92">
        <v>230366</v>
      </c>
      <c r="J10" s="92">
        <v>236663</v>
      </c>
      <c r="K10" s="92">
        <v>242619</v>
      </c>
      <c r="L10" s="92">
        <v>248504</v>
      </c>
    </row>
    <row r="11" spans="1:12" ht="15" customHeight="1" x14ac:dyDescent="0.2">
      <c r="A11" s="101" t="s">
        <v>178</v>
      </c>
      <c r="B11" s="92">
        <v>19599</v>
      </c>
      <c r="C11" s="92">
        <v>20813</v>
      </c>
      <c r="D11" s="92">
        <v>21732</v>
      </c>
      <c r="E11" s="92">
        <v>17726</v>
      </c>
      <c r="F11" s="92">
        <v>18169</v>
      </c>
      <c r="G11" s="92">
        <v>18582</v>
      </c>
      <c r="H11" s="92">
        <v>18984</v>
      </c>
      <c r="I11" s="92">
        <v>19398</v>
      </c>
      <c r="J11" s="92">
        <v>19836</v>
      </c>
      <c r="K11" s="92">
        <v>20280</v>
      </c>
      <c r="L11" s="92">
        <v>20720</v>
      </c>
    </row>
    <row r="12" spans="1:12" ht="15" customHeight="1" x14ac:dyDescent="0.2">
      <c r="A12" s="101" t="s">
        <v>179</v>
      </c>
      <c r="B12" s="92">
        <v>43168</v>
      </c>
      <c r="C12" s="92">
        <v>191240</v>
      </c>
      <c r="D12" s="92">
        <v>151748</v>
      </c>
      <c r="E12" s="92">
        <v>101498</v>
      </c>
      <c r="F12" s="92">
        <v>52106</v>
      </c>
      <c r="G12" s="92">
        <v>48378</v>
      </c>
      <c r="H12" s="92">
        <v>35746</v>
      </c>
      <c r="I12" s="92">
        <v>37229</v>
      </c>
      <c r="J12" s="92">
        <v>36948</v>
      </c>
      <c r="K12" s="92">
        <v>37530</v>
      </c>
      <c r="L12" s="92">
        <v>35604</v>
      </c>
    </row>
    <row r="13" spans="1:12" ht="15" customHeight="1" x14ac:dyDescent="0.2">
      <c r="A13" s="101" t="s">
        <v>78</v>
      </c>
      <c r="B13" s="92">
        <v>11527</v>
      </c>
      <c r="C13" s="92">
        <v>11467</v>
      </c>
      <c r="D13" s="92">
        <v>11710</v>
      </c>
      <c r="E13" s="92">
        <v>11968</v>
      </c>
      <c r="F13" s="92">
        <v>12220</v>
      </c>
      <c r="G13" s="92">
        <v>12464</v>
      </c>
      <c r="H13" s="92">
        <v>12701</v>
      </c>
      <c r="I13" s="92">
        <v>12943</v>
      </c>
      <c r="J13" s="92">
        <v>13189</v>
      </c>
      <c r="K13" s="92">
        <v>13426</v>
      </c>
      <c r="L13" s="92">
        <v>13668</v>
      </c>
    </row>
    <row r="14" spans="1:12" ht="15" customHeight="1" x14ac:dyDescent="0.2">
      <c r="A14" s="101" t="s">
        <v>79</v>
      </c>
      <c r="B14" s="92">
        <v>-463245</v>
      </c>
      <c r="C14" s="92">
        <v>-597533</v>
      </c>
      <c r="D14" s="92">
        <v>-577726</v>
      </c>
      <c r="E14" s="92">
        <v>-605996</v>
      </c>
      <c r="F14" s="92">
        <v>-616613</v>
      </c>
      <c r="G14" s="92">
        <v>-626648</v>
      </c>
      <c r="H14" s="92">
        <v>-645908</v>
      </c>
      <c r="I14" s="92">
        <v>-663860</v>
      </c>
      <c r="J14" s="92">
        <v>-684873</v>
      </c>
      <c r="K14" s="92">
        <v>-724869</v>
      </c>
      <c r="L14" s="92">
        <v>-728789</v>
      </c>
    </row>
    <row r="15" spans="1:12" ht="15" customHeight="1" x14ac:dyDescent="0.2">
      <c r="A15" s="101" t="s">
        <v>80</v>
      </c>
      <c r="B15" s="92">
        <v>-101033</v>
      </c>
      <c r="C15" s="92">
        <v>-117624</v>
      </c>
      <c r="D15" s="92">
        <v>-129371</v>
      </c>
      <c r="E15" s="92">
        <v>-145199</v>
      </c>
      <c r="F15" s="92">
        <v>-154920</v>
      </c>
      <c r="G15" s="92">
        <v>-164652</v>
      </c>
      <c r="H15" s="92">
        <v>-173137</v>
      </c>
      <c r="I15" s="92">
        <v>-183081</v>
      </c>
      <c r="J15" s="92">
        <v>-190592</v>
      </c>
      <c r="K15" s="92">
        <v>-200942</v>
      </c>
      <c r="L15" s="92">
        <v>-210208</v>
      </c>
    </row>
    <row r="16" spans="1:12" ht="15" customHeight="1" x14ac:dyDescent="0.2">
      <c r="A16" s="101" t="s">
        <v>176</v>
      </c>
      <c r="B16" s="92">
        <v>0</v>
      </c>
      <c r="C16" s="92">
        <v>-7821</v>
      </c>
      <c r="D16" s="92">
        <v>-15781</v>
      </c>
      <c r="E16" s="92">
        <v>-24261</v>
      </c>
      <c r="F16" s="92">
        <v>-32522</v>
      </c>
      <c r="G16" s="92">
        <v>-32663</v>
      </c>
      <c r="H16" s="92">
        <v>-33392</v>
      </c>
      <c r="I16" s="92">
        <v>-33536</v>
      </c>
      <c r="J16" s="92">
        <v>-33892</v>
      </c>
      <c r="K16" s="92">
        <v>-35808</v>
      </c>
      <c r="L16" s="92">
        <v>-36113</v>
      </c>
    </row>
    <row r="17" spans="1:12" ht="15" customHeight="1" x14ac:dyDescent="0.2">
      <c r="A17" s="101" t="s">
        <v>81</v>
      </c>
      <c r="B17" s="92">
        <v>-59321</v>
      </c>
      <c r="C17" s="92">
        <v>-58556</v>
      </c>
      <c r="D17" s="92">
        <v>-65264</v>
      </c>
      <c r="E17" s="92">
        <v>-65733</v>
      </c>
      <c r="F17" s="92">
        <v>-64073</v>
      </c>
      <c r="G17" s="92">
        <v>-55432</v>
      </c>
      <c r="H17" s="92">
        <v>-53492</v>
      </c>
      <c r="I17" s="92">
        <v>-54210</v>
      </c>
      <c r="J17" s="92">
        <v>-54650</v>
      </c>
      <c r="K17" s="92">
        <v>-55063</v>
      </c>
      <c r="L17" s="92">
        <v>-55410</v>
      </c>
    </row>
    <row r="18" spans="1:12" ht="15" customHeight="1" x14ac:dyDescent="0.2">
      <c r="A18" s="98" t="s">
        <v>82</v>
      </c>
      <c r="B18" s="92">
        <v>0</v>
      </c>
      <c r="C18" s="92">
        <v>0</v>
      </c>
      <c r="D18" s="92">
        <v>0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</row>
    <row r="19" spans="1:12" ht="15" customHeight="1" x14ac:dyDescent="0.2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</row>
    <row r="20" spans="1:12" ht="15" customHeight="1" thickBot="1" x14ac:dyDescent="0.25">
      <c r="A20" s="95" t="s">
        <v>83</v>
      </c>
      <c r="B20" s="102">
        <f t="shared" ref="B20:L20" si="0">SUM(B7:B19)</f>
        <v>203401</v>
      </c>
      <c r="C20" s="102">
        <f t="shared" si="0"/>
        <v>319433</v>
      </c>
      <c r="D20" s="102">
        <f t="shared" si="0"/>
        <v>361254</v>
      </c>
      <c r="E20" s="102">
        <f t="shared" si="0"/>
        <v>357996</v>
      </c>
      <c r="F20" s="102">
        <f t="shared" si="0"/>
        <v>351894</v>
      </c>
      <c r="G20" s="102">
        <f t="shared" si="0"/>
        <v>400359</v>
      </c>
      <c r="H20" s="102">
        <f t="shared" si="0"/>
        <v>416922</v>
      </c>
      <c r="I20" s="102">
        <f t="shared" si="0"/>
        <v>453678</v>
      </c>
      <c r="J20" s="102">
        <f t="shared" si="0"/>
        <v>474694</v>
      </c>
      <c r="K20" s="102">
        <f t="shared" si="0"/>
        <v>490788</v>
      </c>
      <c r="L20" s="102">
        <f t="shared" si="0"/>
        <v>535288</v>
      </c>
    </row>
    <row r="21" spans="1:12" ht="15" customHeight="1" thickTop="1" x14ac:dyDescent="0.2"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2" s="95" customFormat="1" ht="15" customHeight="1" x14ac:dyDescent="0.2">
      <c r="A22" s="95" t="s">
        <v>84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2" ht="15" customHeight="1" x14ac:dyDescent="0.2">
      <c r="A23" s="98" t="s">
        <v>85</v>
      </c>
      <c r="B23" s="92">
        <v>10900</v>
      </c>
      <c r="C23" s="92">
        <v>10400</v>
      </c>
      <c r="D23" s="92">
        <v>15009</v>
      </c>
      <c r="E23" s="92">
        <v>19826</v>
      </c>
      <c r="F23" s="92">
        <v>23545</v>
      </c>
      <c r="G23" s="92">
        <v>26841</v>
      </c>
      <c r="H23" s="92">
        <v>31116</v>
      </c>
      <c r="I23" s="92">
        <v>32948</v>
      </c>
      <c r="J23" s="92">
        <v>33689</v>
      </c>
      <c r="K23" s="92">
        <v>34530</v>
      </c>
      <c r="L23" s="92">
        <v>35866</v>
      </c>
    </row>
    <row r="24" spans="1:12" ht="15" customHeight="1" x14ac:dyDescent="0.2">
      <c r="A24" s="98" t="s">
        <v>86</v>
      </c>
      <c r="B24" s="92">
        <v>13</v>
      </c>
      <c r="C24" s="92">
        <v>100</v>
      </c>
      <c r="D24" s="92">
        <v>102</v>
      </c>
      <c r="E24" s="92">
        <v>104</v>
      </c>
      <c r="F24" s="92">
        <v>69</v>
      </c>
      <c r="G24" s="92">
        <v>71</v>
      </c>
      <c r="H24" s="92">
        <v>111</v>
      </c>
      <c r="I24" s="92">
        <v>113</v>
      </c>
      <c r="J24" s="92">
        <v>115</v>
      </c>
      <c r="K24" s="92">
        <v>76</v>
      </c>
      <c r="L24" s="92">
        <v>77</v>
      </c>
    </row>
    <row r="25" spans="1:12" ht="15" customHeight="1" x14ac:dyDescent="0.2">
      <c r="A25" s="98" t="s">
        <v>87</v>
      </c>
      <c r="B25" s="92">
        <v>0</v>
      </c>
      <c r="C25" s="92">
        <v>0</v>
      </c>
      <c r="D25" s="92">
        <v>0</v>
      </c>
      <c r="E25" s="92">
        <v>0</v>
      </c>
      <c r="F25" s="92">
        <v>0</v>
      </c>
      <c r="G25" s="92">
        <v>10000</v>
      </c>
      <c r="H25" s="92">
        <v>10000</v>
      </c>
      <c r="I25" s="92">
        <v>10000</v>
      </c>
      <c r="J25" s="92">
        <v>10000</v>
      </c>
      <c r="K25" s="92">
        <v>10000</v>
      </c>
      <c r="L25" s="92">
        <v>0</v>
      </c>
    </row>
    <row r="26" spans="1:12" ht="15" customHeight="1" x14ac:dyDescent="0.2">
      <c r="A26" s="98" t="s">
        <v>89</v>
      </c>
      <c r="B26" s="92">
        <v>0</v>
      </c>
      <c r="C26" s="92">
        <v>0</v>
      </c>
      <c r="D26" s="92">
        <v>0</v>
      </c>
      <c r="E26" s="92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2">
        <v>0</v>
      </c>
    </row>
    <row r="27" spans="1:12" ht="15" customHeight="1" x14ac:dyDescent="0.2">
      <c r="A27" s="98" t="s">
        <v>88</v>
      </c>
      <c r="B27" s="92">
        <v>9834</v>
      </c>
      <c r="C27" s="92">
        <v>23410</v>
      </c>
      <c r="D27" s="92">
        <v>34620</v>
      </c>
      <c r="E27" s="92">
        <v>15700</v>
      </c>
      <c r="F27" s="92">
        <v>2000</v>
      </c>
      <c r="G27" s="92">
        <v>9990</v>
      </c>
      <c r="H27" s="92">
        <v>2000</v>
      </c>
      <c r="I27" s="92">
        <v>2000</v>
      </c>
      <c r="J27" s="92">
        <v>2000</v>
      </c>
      <c r="K27" s="92">
        <v>2000</v>
      </c>
      <c r="L27" s="92">
        <v>34000</v>
      </c>
    </row>
    <row r="28" spans="1:12" ht="15" customHeight="1" x14ac:dyDescent="0.2">
      <c r="A28" s="98" t="s">
        <v>180</v>
      </c>
      <c r="B28" s="92">
        <v>0</v>
      </c>
      <c r="C28" s="92">
        <v>0</v>
      </c>
      <c r="D28" s="92">
        <v>0</v>
      </c>
      <c r="E28" s="92">
        <v>492000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</row>
    <row r="29" spans="1:12" ht="15" customHeight="1" x14ac:dyDescent="0.2">
      <c r="A29" s="98" t="s">
        <v>90</v>
      </c>
      <c r="B29" s="92">
        <v>0</v>
      </c>
      <c r="C29" s="92">
        <v>0</v>
      </c>
      <c r="D29" s="92">
        <v>0</v>
      </c>
      <c r="E29" s="92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</row>
    <row r="30" spans="1:12" ht="15" customHeight="1" x14ac:dyDescent="0.2">
      <c r="A30" s="98" t="s">
        <v>91</v>
      </c>
      <c r="B30" s="92">
        <v>0</v>
      </c>
      <c r="C30" s="92">
        <v>0</v>
      </c>
      <c r="D30" s="92">
        <v>0</v>
      </c>
      <c r="E30" s="92">
        <v>0</v>
      </c>
      <c r="F30" s="92">
        <v>0</v>
      </c>
      <c r="G30" s="92">
        <v>0</v>
      </c>
      <c r="H30" s="92">
        <v>0</v>
      </c>
      <c r="I30" s="92">
        <v>0</v>
      </c>
      <c r="J30" s="92">
        <v>0</v>
      </c>
      <c r="K30" s="92">
        <v>0</v>
      </c>
      <c r="L30" s="92">
        <v>0</v>
      </c>
    </row>
    <row r="31" spans="1:12" ht="15" customHeight="1" x14ac:dyDescent="0.2">
      <c r="A31" s="98" t="s">
        <v>92</v>
      </c>
      <c r="B31" s="92">
        <v>-3062</v>
      </c>
      <c r="C31" s="92">
        <v>-8803</v>
      </c>
      <c r="D31" s="92">
        <v>-8472</v>
      </c>
      <c r="E31" s="92">
        <v>-4673</v>
      </c>
      <c r="F31" s="92">
        <v>-4485</v>
      </c>
      <c r="G31" s="92">
        <v>-4581</v>
      </c>
      <c r="H31" s="92">
        <v>-4675</v>
      </c>
      <c r="I31" s="92">
        <v>-4771</v>
      </c>
      <c r="J31" s="92">
        <v>-5021</v>
      </c>
      <c r="K31" s="92">
        <v>-4976</v>
      </c>
      <c r="L31" s="92">
        <v>-5075</v>
      </c>
    </row>
    <row r="32" spans="1:12" ht="15" customHeight="1" x14ac:dyDescent="0.2">
      <c r="A32" s="98" t="s">
        <v>93</v>
      </c>
      <c r="B32" s="92">
        <v>-454794</v>
      </c>
      <c r="C32" s="92">
        <v>-713508</v>
      </c>
      <c r="D32" s="92">
        <v>-551110</v>
      </c>
      <c r="E32" s="92">
        <v>-489711</v>
      </c>
      <c r="F32" s="92">
        <v>-395402</v>
      </c>
      <c r="G32" s="92">
        <v>-461725</v>
      </c>
      <c r="H32" s="92">
        <v>-450324</v>
      </c>
      <c r="I32" s="92">
        <v>-461096</v>
      </c>
      <c r="J32" s="92">
        <v>-492533</v>
      </c>
      <c r="K32" s="92">
        <v>-359615</v>
      </c>
      <c r="L32" s="92">
        <v>-412157</v>
      </c>
    </row>
    <row r="33" spans="1:12" ht="15" customHeight="1" x14ac:dyDescent="0.2">
      <c r="A33" s="98" t="s">
        <v>181</v>
      </c>
      <c r="B33" s="92">
        <v>0</v>
      </c>
      <c r="C33" s="92">
        <v>0</v>
      </c>
      <c r="D33" s="92">
        <v>0</v>
      </c>
      <c r="E33" s="92">
        <v>-492000</v>
      </c>
      <c r="F33" s="92">
        <v>0</v>
      </c>
      <c r="G33" s="92">
        <v>-10000</v>
      </c>
      <c r="H33" s="92">
        <v>-10000</v>
      </c>
      <c r="I33" s="92">
        <v>-10000</v>
      </c>
      <c r="J33" s="92">
        <v>-10000</v>
      </c>
      <c r="K33" s="92">
        <v>-10000</v>
      </c>
      <c r="L33" s="92">
        <v>0</v>
      </c>
    </row>
    <row r="34" spans="1:12" ht="15" customHeight="1" x14ac:dyDescent="0.2"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</row>
    <row r="35" spans="1:12" ht="15" customHeight="1" thickBot="1" x14ac:dyDescent="0.25">
      <c r="A35" s="95" t="s">
        <v>94</v>
      </c>
      <c r="B35" s="102">
        <f t="shared" ref="B35:L35" si="1">SUM(B23:B34)</f>
        <v>-437109</v>
      </c>
      <c r="C35" s="102">
        <f t="shared" si="1"/>
        <v>-688401</v>
      </c>
      <c r="D35" s="102">
        <f t="shared" si="1"/>
        <v>-509851</v>
      </c>
      <c r="E35" s="102">
        <f t="shared" si="1"/>
        <v>-458754</v>
      </c>
      <c r="F35" s="102">
        <f t="shared" si="1"/>
        <v>-374273</v>
      </c>
      <c r="G35" s="102">
        <f t="shared" si="1"/>
        <v>-429404</v>
      </c>
      <c r="H35" s="102">
        <f t="shared" si="1"/>
        <v>-421772</v>
      </c>
      <c r="I35" s="102">
        <f t="shared" si="1"/>
        <v>-430806</v>
      </c>
      <c r="J35" s="102">
        <f t="shared" si="1"/>
        <v>-461750</v>
      </c>
      <c r="K35" s="102">
        <f t="shared" si="1"/>
        <v>-327985</v>
      </c>
      <c r="L35" s="102">
        <f t="shared" si="1"/>
        <v>-347289</v>
      </c>
    </row>
    <row r="36" spans="1:12" ht="15" customHeight="1" thickTop="1" x14ac:dyDescent="0.2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</row>
    <row r="37" spans="1:12" s="95" customFormat="1" ht="15" customHeight="1" x14ac:dyDescent="0.2">
      <c r="A37" s="95" t="s">
        <v>95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</row>
    <row r="38" spans="1:12" ht="15" customHeight="1" x14ac:dyDescent="0.2">
      <c r="A38" s="98" t="s">
        <v>96</v>
      </c>
      <c r="B38" s="92">
        <v>521570</v>
      </c>
      <c r="C38" s="92">
        <v>691774</v>
      </c>
      <c r="D38" s="92">
        <v>473491</v>
      </c>
      <c r="E38" s="92">
        <v>464487</v>
      </c>
      <c r="F38" s="92">
        <v>379767</v>
      </c>
      <c r="G38" s="92">
        <v>431808</v>
      </c>
      <c r="H38" s="92">
        <v>416248</v>
      </c>
      <c r="I38" s="92">
        <v>406550</v>
      </c>
      <c r="J38" s="92">
        <v>437780</v>
      </c>
      <c r="K38" s="92">
        <v>289171</v>
      </c>
      <c r="L38" s="92">
        <v>258132</v>
      </c>
    </row>
    <row r="39" spans="1:12" ht="15" customHeight="1" x14ac:dyDescent="0.2">
      <c r="A39" s="98" t="s">
        <v>97</v>
      </c>
      <c r="B39" s="92">
        <v>-204816</v>
      </c>
      <c r="C39" s="92">
        <v>-267500</v>
      </c>
      <c r="D39" s="92">
        <v>-256500</v>
      </c>
      <c r="E39" s="92">
        <v>-291000</v>
      </c>
      <c r="F39" s="92">
        <v>-270000</v>
      </c>
      <c r="G39" s="92">
        <v>-305000</v>
      </c>
      <c r="H39" s="92">
        <v>-316000</v>
      </c>
      <c r="I39" s="92">
        <v>-325000</v>
      </c>
      <c r="J39" s="92">
        <v>-336000</v>
      </c>
      <c r="K39" s="92">
        <v>-331000</v>
      </c>
      <c r="L39" s="92">
        <v>-324000</v>
      </c>
    </row>
    <row r="40" spans="1:12" ht="15" customHeight="1" x14ac:dyDescent="0.2">
      <c r="A40" s="98" t="s">
        <v>98</v>
      </c>
      <c r="B40" s="92">
        <v>-60972</v>
      </c>
      <c r="C40" s="92">
        <v>-72442</v>
      </c>
      <c r="D40" s="92">
        <v>-71542</v>
      </c>
      <c r="E40" s="92">
        <v>-74711</v>
      </c>
      <c r="F40" s="92">
        <v>-84154</v>
      </c>
      <c r="G40" s="92">
        <v>-91484</v>
      </c>
      <c r="H40" s="92">
        <v>-98401</v>
      </c>
      <c r="I40" s="92">
        <v>-105537</v>
      </c>
      <c r="J40" s="92">
        <v>-112896</v>
      </c>
      <c r="K40" s="92">
        <v>-123545</v>
      </c>
      <c r="L40" s="92">
        <v>-124934</v>
      </c>
    </row>
    <row r="41" spans="1:12" ht="15" customHeight="1" x14ac:dyDescent="0.2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</row>
    <row r="42" spans="1:12" ht="15" customHeight="1" thickBot="1" x14ac:dyDescent="0.25">
      <c r="A42" s="95" t="s">
        <v>184</v>
      </c>
      <c r="B42" s="102">
        <f t="shared" ref="B42:L42" si="2">SUM(B38:B41)</f>
        <v>255782</v>
      </c>
      <c r="C42" s="102">
        <f t="shared" si="2"/>
        <v>351832</v>
      </c>
      <c r="D42" s="102">
        <f t="shared" si="2"/>
        <v>145449</v>
      </c>
      <c r="E42" s="102">
        <f t="shared" si="2"/>
        <v>98776</v>
      </c>
      <c r="F42" s="102">
        <f t="shared" si="2"/>
        <v>25613</v>
      </c>
      <c r="G42" s="102">
        <f t="shared" si="2"/>
        <v>35324</v>
      </c>
      <c r="H42" s="102">
        <f t="shared" si="2"/>
        <v>1847</v>
      </c>
      <c r="I42" s="102">
        <f t="shared" si="2"/>
        <v>-23987</v>
      </c>
      <c r="J42" s="102">
        <f t="shared" si="2"/>
        <v>-11116</v>
      </c>
      <c r="K42" s="102">
        <f t="shared" si="2"/>
        <v>-165374</v>
      </c>
      <c r="L42" s="102">
        <f t="shared" si="2"/>
        <v>-190802</v>
      </c>
    </row>
    <row r="43" spans="1:12" ht="15" customHeight="1" thickTop="1" x14ac:dyDescent="0.2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</row>
    <row r="44" spans="1:12" ht="15" customHeight="1" x14ac:dyDescent="0.2">
      <c r="A44" s="98" t="s">
        <v>99</v>
      </c>
      <c r="B44" s="92">
        <v>22074</v>
      </c>
      <c r="C44" s="92">
        <v>-17136</v>
      </c>
      <c r="D44" s="92">
        <v>-3148</v>
      </c>
      <c r="E44" s="92">
        <v>-1982</v>
      </c>
      <c r="F44" s="92">
        <v>3234</v>
      </c>
      <c r="G44" s="92">
        <v>6279</v>
      </c>
      <c r="H44" s="92">
        <v>-3003</v>
      </c>
      <c r="I44" s="92">
        <v>-1115</v>
      </c>
      <c r="J44" s="92">
        <v>1828</v>
      </c>
      <c r="K44" s="92">
        <v>-2571</v>
      </c>
      <c r="L44" s="92">
        <v>-2803</v>
      </c>
    </row>
    <row r="45" spans="1:12" ht="15" customHeight="1" x14ac:dyDescent="0.2">
      <c r="A45" s="98" t="s">
        <v>100</v>
      </c>
      <c r="B45" s="92">
        <v>18257</v>
      </c>
      <c r="C45" s="92">
        <v>62567</v>
      </c>
      <c r="D45" s="92">
        <v>45431</v>
      </c>
      <c r="E45" s="92">
        <v>42283</v>
      </c>
      <c r="F45" s="92">
        <v>40301</v>
      </c>
      <c r="G45" s="92">
        <v>43535</v>
      </c>
      <c r="H45" s="92">
        <v>49814</v>
      </c>
      <c r="I45" s="92">
        <v>46811</v>
      </c>
      <c r="J45" s="92">
        <v>45696</v>
      </c>
      <c r="K45" s="92">
        <v>47524</v>
      </c>
      <c r="L45" s="92">
        <v>44953</v>
      </c>
    </row>
    <row r="46" spans="1:12" ht="15" customHeight="1" x14ac:dyDescent="0.2"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</row>
    <row r="47" spans="1:12" s="95" customFormat="1" ht="15" customHeight="1" thickBot="1" x14ac:dyDescent="0.25">
      <c r="A47" s="95" t="s">
        <v>101</v>
      </c>
      <c r="B47" s="102">
        <f>SUM(B44:B46)</f>
        <v>40331</v>
      </c>
      <c r="C47" s="102">
        <f>SUM(C44:C46)</f>
        <v>45431</v>
      </c>
      <c r="D47" s="102">
        <f t="shared" ref="D47:L47" si="3">SUM(D44:D46)</f>
        <v>42283</v>
      </c>
      <c r="E47" s="102">
        <f t="shared" si="3"/>
        <v>40301</v>
      </c>
      <c r="F47" s="102">
        <f t="shared" si="3"/>
        <v>43535</v>
      </c>
      <c r="G47" s="102">
        <f t="shared" si="3"/>
        <v>49814</v>
      </c>
      <c r="H47" s="102">
        <f t="shared" si="3"/>
        <v>46811</v>
      </c>
      <c r="I47" s="102">
        <f t="shared" si="3"/>
        <v>45696</v>
      </c>
      <c r="J47" s="102">
        <f t="shared" si="3"/>
        <v>47524</v>
      </c>
      <c r="K47" s="102">
        <f t="shared" si="3"/>
        <v>44953</v>
      </c>
      <c r="L47" s="102">
        <f t="shared" si="3"/>
        <v>42150</v>
      </c>
    </row>
    <row r="48" spans="1:12" ht="13.5" thickTop="1" x14ac:dyDescent="0.2"/>
    <row r="49" spans="2:12" x14ac:dyDescent="0.2"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</row>
    <row r="50" spans="2:12" x14ac:dyDescent="0.2">
      <c r="B50" s="105"/>
      <c r="C50" s="105"/>
    </row>
  </sheetData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978D-76E4-4BE9-ADBD-5D479E608FF1}">
  <sheetPr>
    <pageSetUpPr fitToPage="1"/>
  </sheetPr>
  <dimension ref="A1:F77"/>
  <sheetViews>
    <sheetView showGridLines="0" tabSelected="1" topLeftCell="A2" zoomScale="85" zoomScaleNormal="85" workbookViewId="0">
      <selection activeCell="T37" sqref="T37"/>
    </sheetView>
  </sheetViews>
  <sheetFormatPr defaultRowHeight="12.75" x14ac:dyDescent="0.2"/>
  <cols>
    <col min="1" max="1" width="34.7109375" style="24" customWidth="1"/>
    <col min="2" max="5" width="12.85546875" style="23" customWidth="1"/>
    <col min="6" max="6" width="94.5703125" style="24" bestFit="1" customWidth="1"/>
    <col min="7" max="7" width="9.7109375" style="24" customWidth="1"/>
    <col min="8" max="8" width="13.5703125" style="24" customWidth="1"/>
    <col min="9" max="16384" width="9.140625" style="24"/>
  </cols>
  <sheetData>
    <row r="1" spans="1:6" s="12" customFormat="1" ht="15.75" x14ac:dyDescent="0.25">
      <c r="B1" s="13"/>
      <c r="C1" s="14"/>
      <c r="D1" s="13"/>
      <c r="E1" s="13"/>
    </row>
    <row r="2" spans="1:6" s="19" customFormat="1" ht="21" customHeight="1" x14ac:dyDescent="0.25">
      <c r="A2" s="15" t="s">
        <v>182</v>
      </c>
      <c r="B2" s="16"/>
      <c r="C2" s="17"/>
      <c r="D2" s="18"/>
      <c r="E2" s="18"/>
    </row>
    <row r="3" spans="1:6" ht="11.25" customHeight="1" x14ac:dyDescent="0.2">
      <c r="A3" s="20"/>
      <c r="B3" s="21"/>
      <c r="C3" s="22"/>
    </row>
    <row r="4" spans="1:6" s="25" customFormat="1" ht="30" x14ac:dyDescent="0.25">
      <c r="B4" s="11" t="s">
        <v>137</v>
      </c>
      <c r="C4" s="11" t="s">
        <v>138</v>
      </c>
      <c r="D4" s="11" t="s">
        <v>139</v>
      </c>
      <c r="E4" s="11" t="s">
        <v>140</v>
      </c>
      <c r="F4" s="11"/>
    </row>
    <row r="5" spans="1:6" s="26" customFormat="1" ht="15" customHeight="1" x14ac:dyDescent="0.25">
      <c r="B5" s="11" t="s">
        <v>156</v>
      </c>
      <c r="C5" s="11"/>
      <c r="D5" s="11"/>
      <c r="E5" s="11" t="s">
        <v>157</v>
      </c>
      <c r="F5" s="11"/>
    </row>
    <row r="6" spans="1:6" s="26" customFormat="1" ht="15" customHeight="1" x14ac:dyDescent="0.25">
      <c r="B6" s="11" t="s">
        <v>141</v>
      </c>
      <c r="C6" s="11" t="s">
        <v>141</v>
      </c>
      <c r="D6" s="11" t="s">
        <v>141</v>
      </c>
      <c r="E6" s="11" t="s">
        <v>141</v>
      </c>
      <c r="F6" s="11" t="s">
        <v>142</v>
      </c>
    </row>
    <row r="7" spans="1:6" s="26" customFormat="1" ht="15" customHeight="1" x14ac:dyDescent="0.2">
      <c r="B7" s="27"/>
      <c r="C7" s="27"/>
      <c r="D7" s="27"/>
      <c r="E7" s="27"/>
      <c r="F7" s="28"/>
    </row>
    <row r="8" spans="1:6" ht="15" customHeight="1" x14ac:dyDescent="0.2">
      <c r="A8" s="29" t="s">
        <v>143</v>
      </c>
      <c r="B8" s="30"/>
      <c r="C8" s="30"/>
      <c r="D8" s="30"/>
      <c r="E8" s="30"/>
      <c r="F8" s="31"/>
    </row>
    <row r="9" spans="1:6" ht="15" customHeight="1" x14ac:dyDescent="0.2">
      <c r="A9" s="24" t="s">
        <v>144</v>
      </c>
      <c r="B9" s="30">
        <v>782</v>
      </c>
      <c r="C9" s="30">
        <v>0</v>
      </c>
      <c r="D9" s="30">
        <v>0</v>
      </c>
      <c r="E9" s="30">
        <f>B9+C9+D9</f>
        <v>782</v>
      </c>
      <c r="F9" s="31"/>
    </row>
    <row r="10" spans="1:6" ht="15" customHeight="1" x14ac:dyDescent="0.2">
      <c r="A10" s="24" t="s">
        <v>145</v>
      </c>
      <c r="B10" s="30">
        <v>3591</v>
      </c>
      <c r="C10" s="30">
        <v>20070</v>
      </c>
      <c r="D10" s="30">
        <v>-20070</v>
      </c>
      <c r="E10" s="30">
        <f t="shared" ref="E10:E11" si="0">B10+C10+D10</f>
        <v>3591</v>
      </c>
      <c r="F10" s="31"/>
    </row>
    <row r="11" spans="1:6" ht="15" customHeight="1" x14ac:dyDescent="0.2">
      <c r="A11" s="24" t="s">
        <v>146</v>
      </c>
      <c r="B11" s="30">
        <v>14262</v>
      </c>
      <c r="C11" s="30">
        <v>16483</v>
      </c>
      <c r="D11" s="30">
        <v>-16483</v>
      </c>
      <c r="E11" s="30">
        <f t="shared" si="0"/>
        <v>14262</v>
      </c>
      <c r="F11" s="31" t="s">
        <v>147</v>
      </c>
    </row>
    <row r="12" spans="1:6" ht="15" customHeight="1" x14ac:dyDescent="0.2">
      <c r="A12" s="29" t="s">
        <v>148</v>
      </c>
      <c r="B12" s="32">
        <f>SUM(B9:B11)</f>
        <v>18635</v>
      </c>
      <c r="C12" s="32">
        <f>SUM(C9:C11)</f>
        <v>36553</v>
      </c>
      <c r="D12" s="32">
        <f>SUM(D9:D11)</f>
        <v>-36553</v>
      </c>
      <c r="E12" s="32">
        <f>SUM(E9:E11)</f>
        <v>18635</v>
      </c>
      <c r="F12" s="31"/>
    </row>
    <row r="13" spans="1:6" ht="15" customHeight="1" x14ac:dyDescent="0.2">
      <c r="B13" s="30"/>
      <c r="C13" s="30"/>
      <c r="D13" s="30"/>
      <c r="E13" s="30"/>
      <c r="F13" s="31"/>
    </row>
    <row r="14" spans="1:6" ht="15" customHeight="1" x14ac:dyDescent="0.2">
      <c r="A14" s="24" t="s">
        <v>149</v>
      </c>
      <c r="B14" s="30">
        <v>514</v>
      </c>
      <c r="C14" s="30">
        <v>189</v>
      </c>
      <c r="D14" s="30">
        <v>-150</v>
      </c>
      <c r="E14" s="30">
        <f t="shared" ref="E14" si="1">B14+C14+D14</f>
        <v>553</v>
      </c>
      <c r="F14" s="31"/>
    </row>
    <row r="15" spans="1:6" ht="15" customHeight="1" x14ac:dyDescent="0.2">
      <c r="B15" s="30"/>
      <c r="C15" s="30"/>
      <c r="D15" s="30"/>
      <c r="E15" s="30"/>
      <c r="F15" s="31"/>
    </row>
    <row r="16" spans="1:6" s="29" customFormat="1" ht="15" customHeight="1" thickBot="1" x14ac:dyDescent="0.25">
      <c r="A16" s="29" t="s">
        <v>150</v>
      </c>
      <c r="B16" s="33">
        <f>B12+B14</f>
        <v>19149</v>
      </c>
      <c r="C16" s="33">
        <f>C12+C14</f>
        <v>36742</v>
      </c>
      <c r="D16" s="33">
        <f>D12+D14</f>
        <v>-36703</v>
      </c>
      <c r="E16" s="33">
        <f>E12+E14</f>
        <v>19188</v>
      </c>
      <c r="F16" s="34"/>
    </row>
    <row r="17" spans="3:5" ht="13.5" thickTop="1" x14ac:dyDescent="0.2"/>
    <row r="21" spans="3:5" x14ac:dyDescent="0.2">
      <c r="C21" s="24"/>
      <c r="D21" s="24"/>
      <c r="E21" s="24"/>
    </row>
    <row r="76" s="24" customFormat="1" x14ac:dyDescent="0.2"/>
    <row r="77" s="24" customFormat="1" x14ac:dyDescent="0.2"/>
  </sheetData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SoCRE</vt:lpstr>
      <vt:lpstr>SoFP</vt:lpstr>
      <vt:lpstr>SoCiE</vt:lpstr>
      <vt:lpstr>SoCF</vt:lpstr>
      <vt:lpstr>Reserves movements</vt:lpstr>
      <vt:lpstr>SoCRE!Print_Area</vt:lpstr>
      <vt:lpstr>SoFP!Print_Area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 Blacker</dc:creator>
  <cp:lastModifiedBy>Raina Kereama</cp:lastModifiedBy>
  <cp:lastPrinted>2024-03-26T01:43:19Z</cp:lastPrinted>
  <dcterms:created xsi:type="dcterms:W3CDTF">2021-03-02T00:44:47Z</dcterms:created>
  <dcterms:modified xsi:type="dcterms:W3CDTF">2024-04-14T21:40:42Z</dcterms:modified>
</cp:coreProperties>
</file>